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총괄표" sheetId="10" r:id="rId1"/>
    <sheet name="수입부" sheetId="5" r:id="rId2"/>
    <sheet name="지출부" sheetId="7" r:id="rId3"/>
  </sheets>
  <definedNames>
    <definedName name="_xlnm.Print_Area" localSheetId="1">수입부!$A$2:$H$70</definedName>
  </definedNames>
  <calcPr calcId="162913"/>
</workbook>
</file>

<file path=xl/calcChain.xml><?xml version="1.0" encoding="utf-8"?>
<calcChain xmlns="http://schemas.openxmlformats.org/spreadsheetml/2006/main">
  <c r="G59" i="5" l="1"/>
  <c r="F67" i="5"/>
  <c r="G67" i="5"/>
  <c r="E67" i="5"/>
  <c r="G65" i="5"/>
  <c r="G66" i="5"/>
  <c r="E66" i="7"/>
  <c r="G66" i="7"/>
  <c r="F66" i="7"/>
  <c r="G64" i="7"/>
  <c r="G65" i="7"/>
  <c r="G35" i="5" l="1"/>
  <c r="G40" i="5"/>
  <c r="G33" i="7"/>
  <c r="G45" i="7"/>
  <c r="G43" i="7"/>
  <c r="G39" i="7"/>
  <c r="G34" i="7"/>
  <c r="G35" i="7"/>
  <c r="K7" i="10"/>
  <c r="G67" i="7" l="1"/>
  <c r="G59" i="7"/>
  <c r="G61" i="7"/>
  <c r="K11" i="10" l="1"/>
  <c r="K12" i="10"/>
  <c r="K13" i="10"/>
  <c r="K14" i="10"/>
  <c r="E32" i="7" l="1"/>
  <c r="G8" i="7"/>
  <c r="G7" i="7"/>
  <c r="G6" i="7"/>
  <c r="F27" i="7"/>
  <c r="E27" i="7"/>
  <c r="G26" i="7"/>
  <c r="G25" i="7"/>
  <c r="G24" i="7"/>
  <c r="G23" i="7"/>
  <c r="F22" i="7"/>
  <c r="E22" i="7"/>
  <c r="G21" i="7"/>
  <c r="G20" i="7"/>
  <c r="F19" i="7"/>
  <c r="E19" i="7"/>
  <c r="G18" i="7"/>
  <c r="G17" i="7"/>
  <c r="G16" i="7"/>
  <c r="G15" i="7"/>
  <c r="F14" i="7"/>
  <c r="E14" i="7"/>
  <c r="G13" i="7"/>
  <c r="G12" i="7"/>
  <c r="G11" i="7"/>
  <c r="F10" i="7"/>
  <c r="E10" i="7"/>
  <c r="G9" i="7"/>
  <c r="E28" i="5"/>
  <c r="F28" i="5"/>
  <c r="G25" i="5"/>
  <c r="G26" i="5"/>
  <c r="G27" i="5"/>
  <c r="G24" i="5"/>
  <c r="G22" i="5"/>
  <c r="G21" i="5"/>
  <c r="G17" i="5"/>
  <c r="G18" i="5"/>
  <c r="G19" i="5"/>
  <c r="G16" i="5"/>
  <c r="G13" i="5"/>
  <c r="G14" i="5"/>
  <c r="G12" i="5"/>
  <c r="E11" i="5"/>
  <c r="F11" i="5"/>
  <c r="G9" i="5"/>
  <c r="G10" i="5"/>
  <c r="G8" i="5"/>
  <c r="G7" i="5"/>
  <c r="G15" i="5" l="1"/>
  <c r="G10" i="7"/>
  <c r="F28" i="7"/>
  <c r="E28" i="7"/>
  <c r="G28" i="5"/>
  <c r="G11" i="5"/>
  <c r="G20" i="5"/>
  <c r="G22" i="7"/>
  <c r="G27" i="7"/>
  <c r="G14" i="7"/>
  <c r="G19" i="7"/>
  <c r="G28" i="7" l="1"/>
  <c r="F23" i="5"/>
  <c r="G23" i="5"/>
  <c r="G29" i="5" s="1"/>
  <c r="E23" i="5"/>
  <c r="F20" i="5"/>
  <c r="E20" i="5"/>
  <c r="F15" i="5"/>
  <c r="E15" i="5"/>
  <c r="E29" i="5" s="1"/>
  <c r="F29" i="5" l="1"/>
  <c r="E37" i="7"/>
  <c r="F32" i="7"/>
  <c r="F68" i="7" l="1"/>
  <c r="E68" i="7"/>
  <c r="G68" i="7"/>
  <c r="G63" i="7"/>
  <c r="F62" i="7"/>
  <c r="E62" i="7"/>
  <c r="G62" i="7"/>
  <c r="F60" i="7"/>
  <c r="E60" i="7"/>
  <c r="G60" i="7"/>
  <c r="G56" i="7"/>
  <c r="G55" i="7"/>
  <c r="G54" i="7"/>
  <c r="G53" i="7"/>
  <c r="G52" i="7"/>
  <c r="G51" i="7"/>
  <c r="F50" i="7"/>
  <c r="F57" i="7" s="1"/>
  <c r="E50" i="7"/>
  <c r="E57" i="7" s="1"/>
  <c r="G49" i="7"/>
  <c r="G48" i="7"/>
  <c r="F46" i="7"/>
  <c r="E46" i="7"/>
  <c r="G44" i="7"/>
  <c r="F42" i="7"/>
  <c r="E42" i="7"/>
  <c r="G41" i="7"/>
  <c r="G40" i="7"/>
  <c r="G38" i="7"/>
  <c r="F37" i="7"/>
  <c r="G36" i="7"/>
  <c r="G31" i="7"/>
  <c r="G30" i="7"/>
  <c r="G29" i="7"/>
  <c r="G32" i="7" s="1"/>
  <c r="F51" i="5"/>
  <c r="F58" i="5" s="1"/>
  <c r="E51" i="5"/>
  <c r="E58" i="5" s="1"/>
  <c r="F47" i="5"/>
  <c r="E47" i="5"/>
  <c r="F43" i="5"/>
  <c r="E43" i="5"/>
  <c r="F38" i="5"/>
  <c r="E38" i="5"/>
  <c r="F33" i="5"/>
  <c r="E33" i="5"/>
  <c r="F48" i="5" l="1"/>
  <c r="F59" i="5" s="1"/>
  <c r="E47" i="7"/>
  <c r="E58" i="7"/>
  <c r="E69" i="7" s="1"/>
  <c r="G37" i="7"/>
  <c r="G46" i="7"/>
  <c r="E48" i="5"/>
  <c r="E59" i="5" s="1"/>
  <c r="G42" i="7"/>
  <c r="F47" i="7"/>
  <c r="G50" i="7"/>
  <c r="G57" i="7" s="1"/>
  <c r="K16" i="10"/>
  <c r="G47" i="7" l="1"/>
  <c r="F58" i="7"/>
  <c r="F69" i="7" s="1"/>
  <c r="G58" i="7"/>
  <c r="G69" i="7" s="1"/>
  <c r="F8" i="10"/>
  <c r="F9" i="10"/>
  <c r="F7" i="10"/>
  <c r="F6" i="10"/>
  <c r="G60" i="5"/>
  <c r="G68" i="5"/>
  <c r="G64" i="5"/>
  <c r="G45" i="5"/>
  <c r="E61" i="5" l="1"/>
  <c r="E63" i="5"/>
  <c r="G61" i="5" l="1"/>
  <c r="F61" i="5"/>
  <c r="K19" i="10"/>
  <c r="K20" i="10"/>
  <c r="J22" i="10" l="1"/>
  <c r="K8" i="10"/>
  <c r="K9" i="10"/>
  <c r="K10" i="10"/>
  <c r="K15" i="10"/>
  <c r="K17" i="10"/>
  <c r="K18" i="10"/>
  <c r="K21" i="10"/>
  <c r="K6" i="10"/>
  <c r="I22" i="10"/>
  <c r="E22" i="10"/>
  <c r="D22" i="10"/>
  <c r="G50" i="5"/>
  <c r="G49" i="5"/>
  <c r="G34" i="5"/>
  <c r="G32" i="5"/>
  <c r="G31" i="5"/>
  <c r="G30" i="5"/>
  <c r="G41" i="5"/>
  <c r="G62" i="5"/>
  <c r="G53" i="5"/>
  <c r="G54" i="5"/>
  <c r="G55" i="5"/>
  <c r="G56" i="5"/>
  <c r="G57" i="5"/>
  <c r="G52" i="5"/>
  <c r="G46" i="5"/>
  <c r="G44" i="5"/>
  <c r="G42" i="5"/>
  <c r="G39" i="5"/>
  <c r="G36" i="5"/>
  <c r="G37" i="5"/>
  <c r="G51" i="5" l="1"/>
  <c r="G58" i="5" s="1"/>
  <c r="K22" i="10"/>
  <c r="F22" i="10"/>
  <c r="G33" i="5"/>
  <c r="G47" i="5"/>
  <c r="G43" i="5"/>
  <c r="G38" i="5"/>
  <c r="G48" i="5" l="1"/>
  <c r="E69" i="5" l="1"/>
  <c r="E70" i="5" s="1"/>
  <c r="G63" i="5" l="1"/>
  <c r="F63" i="5"/>
  <c r="F69" i="5" l="1"/>
  <c r="F70" i="5" l="1"/>
  <c r="G69" i="5"/>
  <c r="G70" i="5" s="1"/>
</calcChain>
</file>

<file path=xl/sharedStrings.xml><?xml version="1.0" encoding="utf-8"?>
<sst xmlns="http://schemas.openxmlformats.org/spreadsheetml/2006/main" count="287" uniqueCount="156">
  <si>
    <t>비      고</t>
  </si>
  <si>
    <t>보조금</t>
  </si>
  <si>
    <t>센터
사업</t>
  </si>
  <si>
    <t>인건비</t>
  </si>
  <si>
    <t>잡수입</t>
  </si>
  <si>
    <t>이자</t>
  </si>
  <si>
    <t>총          계</t>
  </si>
  <si>
    <t>외부
지원
사업</t>
    <phoneticPr fontId="9" type="noConversion"/>
  </si>
  <si>
    <t>사업비</t>
    <phoneticPr fontId="9" type="noConversion"/>
  </si>
  <si>
    <t>인건비</t>
    <phoneticPr fontId="9" type="noConversion"/>
  </si>
  <si>
    <t>운영비</t>
    <phoneticPr fontId="9" type="noConversion"/>
  </si>
  <si>
    <t>시설비</t>
    <phoneticPr fontId="9" type="noConversion"/>
  </si>
  <si>
    <t>잡수입</t>
    <phoneticPr fontId="9" type="noConversion"/>
  </si>
  <si>
    <t>통번역사업</t>
    <phoneticPr fontId="9" type="noConversion"/>
  </si>
  <si>
    <t>외부지원사업</t>
    <phoneticPr fontId="9" type="noConversion"/>
  </si>
  <si>
    <t>사회복지사자격수당</t>
    <phoneticPr fontId="9" type="noConversion"/>
  </si>
  <si>
    <t>인건비</t>
    <phoneticPr fontId="9" type="noConversion"/>
  </si>
  <si>
    <t>운영비</t>
    <phoneticPr fontId="9" type="noConversion"/>
  </si>
  <si>
    <t>사업비</t>
    <phoneticPr fontId="9" type="noConversion"/>
  </si>
  <si>
    <t>방문교육사업</t>
    <phoneticPr fontId="9" type="noConversion"/>
  </si>
  <si>
    <t>통번역사업</t>
    <phoneticPr fontId="9" type="noConversion"/>
  </si>
  <si>
    <t>인
건
비</t>
    <phoneticPr fontId="9" type="noConversion"/>
  </si>
  <si>
    <t>언어발달지원사업</t>
    <phoneticPr fontId="9" type="noConversion"/>
  </si>
  <si>
    <t>사
업
비</t>
    <phoneticPr fontId="9" type="noConversion"/>
  </si>
  <si>
    <t>운
영
비</t>
    <phoneticPr fontId="9" type="noConversion"/>
  </si>
  <si>
    <t>방문교육사업비</t>
    <phoneticPr fontId="9" type="noConversion"/>
  </si>
  <si>
    <t>결혼이민자역량강화</t>
    <phoneticPr fontId="9" type="noConversion"/>
  </si>
  <si>
    <t>언어발달지원</t>
    <phoneticPr fontId="9" type="noConversion"/>
  </si>
  <si>
    <t>결혼이민자역량강화</t>
    <phoneticPr fontId="9" type="noConversion"/>
  </si>
  <si>
    <t>인건비 소계</t>
    <phoneticPr fontId="9" type="noConversion"/>
  </si>
  <si>
    <t>운영비 소계</t>
    <phoneticPr fontId="9" type="noConversion"/>
  </si>
  <si>
    <t>사업비 소계</t>
    <phoneticPr fontId="9" type="noConversion"/>
  </si>
  <si>
    <t>공동육아나눔터사업 소계</t>
    <phoneticPr fontId="9" type="noConversion"/>
  </si>
  <si>
    <t>시, 도 보조사업 소계</t>
    <phoneticPr fontId="9" type="noConversion"/>
  </si>
  <si>
    <t>특성화통합사업 소계</t>
    <phoneticPr fontId="9" type="noConversion"/>
  </si>
  <si>
    <t>이자 소계</t>
    <phoneticPr fontId="9" type="noConversion"/>
  </si>
  <si>
    <t>외부지원사업 소계</t>
    <phoneticPr fontId="9" type="noConversion"/>
  </si>
  <si>
    <t>후원사업 소계</t>
    <phoneticPr fontId="9" type="noConversion"/>
  </si>
  <si>
    <t>방문지도사교육활동수당</t>
    <phoneticPr fontId="9" type="noConversion"/>
  </si>
  <si>
    <t>소계</t>
    <phoneticPr fontId="9" type="noConversion"/>
  </si>
  <si>
    <t>번호</t>
    <phoneticPr fontId="9" type="noConversion"/>
  </si>
  <si>
    <t>세입</t>
    <phoneticPr fontId="9" type="noConversion"/>
  </si>
  <si>
    <t>관</t>
    <phoneticPr fontId="9" type="noConversion"/>
  </si>
  <si>
    <t>항</t>
    <phoneticPr fontId="9" type="noConversion"/>
  </si>
  <si>
    <t>세출</t>
    <phoneticPr fontId="9" type="noConversion"/>
  </si>
  <si>
    <t>사무비</t>
    <phoneticPr fontId="9" type="noConversion"/>
  </si>
  <si>
    <t>업무추진비</t>
    <phoneticPr fontId="9" type="noConversion"/>
  </si>
  <si>
    <t>재산조성비</t>
    <phoneticPr fontId="9" type="noConversion"/>
  </si>
  <si>
    <t>잡지출</t>
    <phoneticPr fontId="9" type="noConversion"/>
  </si>
  <si>
    <t>후원사업비</t>
    <phoneticPr fontId="9" type="noConversion"/>
  </si>
  <si>
    <t>합계</t>
    <phoneticPr fontId="9" type="noConversion"/>
  </si>
  <si>
    <t>공동육아
나눔터사업비</t>
    <phoneticPr fontId="9" type="noConversion"/>
  </si>
  <si>
    <t>외부지원사업비</t>
    <phoneticPr fontId="9" type="noConversion"/>
  </si>
  <si>
    <t>사업수익</t>
    <phoneticPr fontId="9" type="noConversion"/>
  </si>
  <si>
    <t>인건비</t>
    <phoneticPr fontId="9" type="noConversion"/>
  </si>
  <si>
    <t>공동육아나눔터사업 소계</t>
    <phoneticPr fontId="9" type="noConversion"/>
  </si>
  <si>
    <t>방문교육
본인부담금</t>
    <phoneticPr fontId="9" type="noConversion"/>
  </si>
  <si>
    <t>맞춤형복지포인트지원</t>
    <phoneticPr fontId="9" type="noConversion"/>
  </si>
  <si>
    <t>자녀언어발달사업</t>
    <phoneticPr fontId="9" type="noConversion"/>
  </si>
  <si>
    <t>특성화
통합사업</t>
    <phoneticPr fontId="9" type="noConversion"/>
  </si>
  <si>
    <t>보조금</t>
    <phoneticPr fontId="9" type="noConversion"/>
  </si>
  <si>
    <t>후원금</t>
    <phoneticPr fontId="9" type="noConversion"/>
  </si>
  <si>
    <t>보조금</t>
    <phoneticPr fontId="9" type="noConversion"/>
  </si>
  <si>
    <t>후원금</t>
    <phoneticPr fontId="9" type="noConversion"/>
  </si>
  <si>
    <t>결혼이민자
역량강화사업비</t>
    <phoneticPr fontId="9" type="noConversion"/>
  </si>
  <si>
    <t>가족끼리행복캠프</t>
    <phoneticPr fontId="9" type="noConversion"/>
  </si>
  <si>
    <t>공동육아
나눔터
사업</t>
    <phoneticPr fontId="9" type="noConversion"/>
  </si>
  <si>
    <t>특성화
통합
사업</t>
    <phoneticPr fontId="9" type="noConversion"/>
  </si>
  <si>
    <t>수용비</t>
    <phoneticPr fontId="9" type="noConversion"/>
  </si>
  <si>
    <t>외부지원사업</t>
    <phoneticPr fontId="9" type="noConversion"/>
  </si>
  <si>
    <t>온가족보듬사업</t>
    <phoneticPr fontId="9" type="noConversion"/>
  </si>
  <si>
    <t>결혼이민자
인턴채용
사업</t>
    <phoneticPr fontId="9" type="noConversion"/>
  </si>
  <si>
    <t>가족끼리 행복캠프</t>
    <phoneticPr fontId="9" type="noConversion"/>
  </si>
  <si>
    <t>종사자수당지원</t>
    <phoneticPr fontId="9" type="noConversion"/>
  </si>
  <si>
    <t>방문교육지도사급식비</t>
    <phoneticPr fontId="9" type="noConversion"/>
  </si>
  <si>
    <t>결연후원</t>
    <phoneticPr fontId="9" type="noConversion"/>
  </si>
  <si>
    <t>보조금사업 소계</t>
    <phoneticPr fontId="9" type="noConversion"/>
  </si>
  <si>
    <t>가족센터사업 소계</t>
    <phoneticPr fontId="9" type="noConversion"/>
  </si>
  <si>
    <t>과  목</t>
    <phoneticPr fontId="9" type="noConversion"/>
  </si>
  <si>
    <t>구분</t>
    <phoneticPr fontId="9" type="noConversion"/>
  </si>
  <si>
    <t>목</t>
    <phoneticPr fontId="9" type="noConversion"/>
  </si>
  <si>
    <t>예산액</t>
    <phoneticPr fontId="9" type="noConversion"/>
  </si>
  <si>
    <t>중감(B-A)</t>
    <phoneticPr fontId="9" type="noConversion"/>
  </si>
  <si>
    <t>증감액(B-A)</t>
    <phoneticPr fontId="9" type="noConversion"/>
  </si>
  <si>
    <t>과   목</t>
    <phoneticPr fontId="9" type="noConversion"/>
  </si>
  <si>
    <t>공동육아
나눔터사업</t>
    <phoneticPr fontId="9" type="noConversion"/>
  </si>
  <si>
    <t>수익수입 소계</t>
    <phoneticPr fontId="9" type="noConversion"/>
  </si>
  <si>
    <t>수익
사업</t>
    <phoneticPr fontId="9" type="noConversion"/>
  </si>
  <si>
    <t>수익사업 소계</t>
    <phoneticPr fontId="9" type="noConversion"/>
  </si>
  <si>
    <t>산출근거</t>
    <phoneticPr fontId="9" type="noConversion"/>
  </si>
  <si>
    <t>업무
추진
비</t>
    <phoneticPr fontId="9" type="noConversion"/>
  </si>
  <si>
    <t>운
영
비</t>
    <phoneticPr fontId="9" type="noConversion"/>
  </si>
  <si>
    <t>시
설
비</t>
    <phoneticPr fontId="9" type="noConversion"/>
  </si>
  <si>
    <t>사
업
비</t>
    <phoneticPr fontId="9" type="noConversion"/>
  </si>
  <si>
    <t>기초학습지원</t>
    <phoneticPr fontId="9" type="noConversion"/>
  </si>
  <si>
    <t>교육활동비지원</t>
    <phoneticPr fontId="9" type="noConversion"/>
  </si>
  <si>
    <t>온가족보듬사업</t>
    <phoneticPr fontId="9" type="noConversion"/>
  </si>
  <si>
    <t>인건비 소계</t>
    <phoneticPr fontId="9" type="noConversion"/>
  </si>
  <si>
    <t>온가족보듬사업</t>
    <phoneticPr fontId="9" type="noConversion"/>
  </si>
  <si>
    <t>기초학습지원</t>
    <phoneticPr fontId="9" type="noConversion"/>
  </si>
  <si>
    <t>업무추진비 소계</t>
    <phoneticPr fontId="9" type="noConversion"/>
  </si>
  <si>
    <t>교육활동비지원</t>
    <phoneticPr fontId="9" type="noConversion"/>
  </si>
  <si>
    <t>시설비 소계</t>
    <phoneticPr fontId="9" type="noConversion"/>
  </si>
  <si>
    <t>사업비 소계</t>
    <phoneticPr fontId="9" type="noConversion"/>
  </si>
  <si>
    <t>운영비 소계</t>
    <phoneticPr fontId="9" type="noConversion"/>
  </si>
  <si>
    <t>가족센터사업 소계</t>
    <phoneticPr fontId="9" type="noConversion"/>
  </si>
  <si>
    <t>가족
센터
사업</t>
    <phoneticPr fontId="9" type="noConversion"/>
  </si>
  <si>
    <t>다문화가족자녀
기초학습지원</t>
    <phoneticPr fontId="9" type="noConversion"/>
  </si>
  <si>
    <t>다문화가족자녀
교육활동비지원</t>
    <phoneticPr fontId="9" type="noConversion"/>
  </si>
  <si>
    <t>외부지원
사업</t>
    <phoneticPr fontId="9" type="noConversion"/>
  </si>
  <si>
    <t>방문교육본인부담금</t>
    <phoneticPr fontId="9" type="noConversion"/>
  </si>
  <si>
    <t xml:space="preserve">창원시마산가족센터                                                                                                                                                                             ( 단위 : 원)               </t>
    <phoneticPr fontId="9" type="noConversion"/>
  </si>
  <si>
    <t>예산(2025년)A</t>
    <phoneticPr fontId="9" type="noConversion"/>
  </si>
  <si>
    <t>가족센터운영</t>
    <phoneticPr fontId="9" type="noConversion"/>
  </si>
  <si>
    <t>특성화사업운영</t>
    <phoneticPr fontId="9" type="noConversion"/>
  </si>
  <si>
    <t>기관운영비, 회의비</t>
  </si>
  <si>
    <t>여비, 수용비, 공공요금, 차량비, 기타운영비 등</t>
  </si>
  <si>
    <t>시설비, 자산취득비, 시설관리유지비</t>
    <phoneticPr fontId="9" type="noConversion"/>
  </si>
  <si>
    <t>월 20만원*16명</t>
    <phoneticPr fontId="9" type="noConversion"/>
  </si>
  <si>
    <t>월 8만원*12명</t>
    <phoneticPr fontId="9" type="noConversion"/>
  </si>
  <si>
    <t>장기근속자 9명</t>
    <phoneticPr fontId="9" type="noConversion"/>
  </si>
  <si>
    <t>인건비(1명/4개월)</t>
    <phoneticPr fontId="9" type="noConversion"/>
  </si>
  <si>
    <t>방문교육서비스 본인부담금</t>
    <phoneticPr fontId="9" type="noConversion"/>
  </si>
  <si>
    <t>사업비(결연후원금)</t>
    <phoneticPr fontId="9" type="noConversion"/>
  </si>
  <si>
    <t>사업별 결산이자</t>
    <phoneticPr fontId="9" type="noConversion"/>
  </si>
  <si>
    <t>홍보비, 사업비(교재교구비)</t>
    <phoneticPr fontId="9" type="noConversion"/>
  </si>
  <si>
    <t>사업비(교재교구비, 부모교육)</t>
    <phoneticPr fontId="9" type="noConversion"/>
  </si>
  <si>
    <t>한국어교육 강사비</t>
    <phoneticPr fontId="9" type="noConversion"/>
  </si>
  <si>
    <t>〃</t>
  </si>
  <si>
    <t>〃</t>
    <phoneticPr fontId="9" type="noConversion"/>
  </si>
  <si>
    <t>특성화사업운영에 포함</t>
    <phoneticPr fontId="9" type="noConversion"/>
  </si>
  <si>
    <t>가족센터운영에 포함</t>
  </si>
  <si>
    <t>가족센터운영에 포함</t>
    <phoneticPr fontId="9" type="noConversion"/>
  </si>
  <si>
    <t>여비, 수용비, 공공요금, 기타운영비</t>
    <phoneticPr fontId="9" type="noConversion"/>
  </si>
  <si>
    <t>전담인력(1명), 보조인력(1명)</t>
    <phoneticPr fontId="9" type="noConversion"/>
  </si>
  <si>
    <t>상시프로그램, 품앗이, 운영위원회 등</t>
    <phoneticPr fontId="9" type="noConversion"/>
  </si>
  <si>
    <t>예산(2026년)B</t>
    <phoneticPr fontId="9" type="noConversion"/>
  </si>
  <si>
    <t>기준일 : 2025.12.16.</t>
    <phoneticPr fontId="9" type="noConversion"/>
  </si>
  <si>
    <t>방문지도사 6명, 언어발달지도사 2명, 통번역사 1명</t>
    <phoneticPr fontId="9" type="noConversion"/>
  </si>
  <si>
    <t>기본인력 7명, 온가족 3명, 기초학습지원 1명, 교육활동비 1명, 행정인력1명</t>
    <phoneticPr fontId="9" type="noConversion"/>
  </si>
  <si>
    <t>2025년도(A)</t>
    <phoneticPr fontId="9" type="noConversion"/>
  </si>
  <si>
    <t>2026년도(B)</t>
    <phoneticPr fontId="9" type="noConversion"/>
  </si>
  <si>
    <t>가족관계·돌봄(상담등)·생활(기초학습, 교육활동비),지역공동체</t>
    <phoneticPr fontId="9" type="noConversion"/>
  </si>
  <si>
    <t>동행복지재단 (1,700천원) 포함</t>
    <phoneticPr fontId="9" type="noConversion"/>
  </si>
  <si>
    <t>가족단위 체험(영화, 야구, 농구 관람 등)</t>
    <phoneticPr fontId="9" type="noConversion"/>
  </si>
  <si>
    <t>자산취득비</t>
    <phoneticPr fontId="9" type="noConversion"/>
  </si>
  <si>
    <t>후원
사업</t>
    <phoneticPr fontId="9" type="noConversion"/>
  </si>
  <si>
    <t>후원사업</t>
    <phoneticPr fontId="9" type="noConversion"/>
  </si>
  <si>
    <t>비품구입(시설 기자재 충당 및 자산취득)</t>
    <phoneticPr fontId="9" type="noConversion"/>
  </si>
  <si>
    <t>소규모 시설수선유지비(센터 환경개선 등)</t>
    <phoneticPr fontId="9" type="noConversion"/>
  </si>
  <si>
    <t xml:space="preserve">창원시마산가족센터                                                                                                                                                                  ( 단위 : 원)    </t>
    <phoneticPr fontId="9" type="noConversion"/>
  </si>
  <si>
    <t>월 26만원*5명</t>
    <phoneticPr fontId="9" type="noConversion"/>
  </si>
  <si>
    <t>월 14만원*5명</t>
    <phoneticPr fontId="9" type="noConversion"/>
  </si>
  <si>
    <t>2026년 예산 지출부</t>
    <phoneticPr fontId="9" type="noConversion"/>
  </si>
  <si>
    <t>2026년 예산 수입부</t>
    <phoneticPr fontId="9" type="noConversion"/>
  </si>
  <si>
    <t>2026년 예산 총괄표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</si>
</sst>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3"/>
      <name val="나눔고딕"/>
      <family val="3"/>
      <charset val="129"/>
    </font>
    <font>
      <sz val="13"/>
      <color indexed="0"/>
      <name val="맑은 고딕"/>
      <family val="3"/>
      <charset val="129"/>
    </font>
    <font>
      <sz val="12"/>
      <color indexed="8"/>
      <name val="나눔고딕"/>
      <family val="3"/>
      <charset val="129"/>
    </font>
    <font>
      <sz val="12"/>
      <name val="나눔고딕"/>
      <family val="3"/>
      <charset val="129"/>
    </font>
    <font>
      <b/>
      <sz val="12"/>
      <name val="나눔고딕"/>
      <family val="3"/>
      <charset val="129"/>
    </font>
    <font>
      <sz val="8"/>
      <name val="맑은 고딕"/>
      <family val="2"/>
      <charset val="129"/>
      <scheme val="minor"/>
    </font>
    <font>
      <b/>
      <sz val="24"/>
      <name val="나눔고딕"/>
      <family val="3"/>
      <charset val="129"/>
    </font>
    <font>
      <sz val="11"/>
      <name val="나눔고딕"/>
      <family val="3"/>
      <charset val="129"/>
    </font>
    <font>
      <sz val="12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indexed="8"/>
      <name val="나눔고딕"/>
      <family val="3"/>
      <charset val="129"/>
    </font>
    <font>
      <sz val="8"/>
      <color indexed="8"/>
      <name val="나눔고딕"/>
      <family val="3"/>
      <charset val="129"/>
    </font>
    <font>
      <b/>
      <sz val="13"/>
      <name val="맑은 고딕"/>
      <family val="3"/>
      <charset val="129"/>
    </font>
    <font>
      <b/>
      <sz val="11"/>
      <name val="나눔고딕"/>
      <family val="3"/>
      <charset val="129"/>
    </font>
    <font>
      <sz val="11"/>
      <color indexed="8"/>
      <name val="나눔고딕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41" fontId="2" fillId="0" borderId="0" applyFont="0" applyFill="0" applyBorder="0" applyAlignment="0" applyProtection="0"/>
    <xf numFmtId="0" fontId="2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69">
    <xf numFmtId="0" fontId="0" fillId="0" borderId="0" xfId="0">
      <alignment vertical="center"/>
    </xf>
    <xf numFmtId="3" fontId="7" fillId="0" borderId="8" xfId="1" applyNumberFormat="1" applyFont="1" applyBorder="1" applyAlignment="1">
      <alignment horizontal="right" vertical="center"/>
    </xf>
    <xf numFmtId="3" fontId="7" fillId="0" borderId="9" xfId="1" applyNumberFormat="1" applyFont="1" applyBorder="1" applyAlignment="1">
      <alignment horizontal="center" vertical="center" shrinkToFit="1"/>
    </xf>
    <xf numFmtId="3" fontId="7" fillId="0" borderId="1" xfId="1" applyNumberFormat="1" applyFont="1" applyBorder="1" applyAlignment="1">
      <alignment horizontal="right" vertical="center"/>
    </xf>
    <xf numFmtId="3" fontId="7" fillId="0" borderId="2" xfId="1" applyNumberFormat="1" applyFont="1" applyBorder="1" applyAlignment="1">
      <alignment horizontal="center" vertical="center" shrinkToFit="1"/>
    </xf>
    <xf numFmtId="3" fontId="8" fillId="0" borderId="1" xfId="1" applyNumberFormat="1" applyFont="1" applyBorder="1" applyAlignment="1">
      <alignment horizontal="right" vertical="center"/>
    </xf>
    <xf numFmtId="3" fontId="8" fillId="0" borderId="12" xfId="1" applyNumberFormat="1" applyFont="1" applyBorder="1" applyAlignment="1">
      <alignment horizontal="right" vertical="center"/>
    </xf>
    <xf numFmtId="3" fontId="8" fillId="0" borderId="13" xfId="1" applyNumberFormat="1" applyFont="1" applyBorder="1" applyAlignment="1">
      <alignment horizontal="center" vertical="center" shrinkToFit="1"/>
    </xf>
    <xf numFmtId="3" fontId="7" fillId="0" borderId="4" xfId="1" applyNumberFormat="1" applyFont="1" applyBorder="1" applyAlignment="1">
      <alignment horizontal="right" vertical="center"/>
    </xf>
    <xf numFmtId="3" fontId="7" fillId="0" borderId="5" xfId="1" applyNumberFormat="1" applyFont="1" applyBorder="1" applyAlignment="1">
      <alignment horizontal="center" vertical="center" shrinkToFit="1"/>
    </xf>
    <xf numFmtId="3" fontId="8" fillId="0" borderId="15" xfId="1" applyNumberFormat="1" applyFont="1" applyBorder="1" applyAlignment="1">
      <alignment horizontal="right" vertical="center"/>
    </xf>
    <xf numFmtId="3" fontId="7" fillId="0" borderId="24" xfId="1" applyNumberFormat="1" applyFont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76" fontId="0" fillId="3" borderId="0" xfId="0" applyNumberFormat="1" applyFill="1">
      <alignment vertical="center"/>
    </xf>
    <xf numFmtId="3" fontId="12" fillId="0" borderId="1" xfId="1" applyNumberFormat="1" applyFont="1" applyBorder="1" applyAlignment="1">
      <alignment horizontal="right" vertical="center"/>
    </xf>
    <xf numFmtId="3" fontId="7" fillId="0" borderId="13" xfId="1" applyNumberFormat="1" applyFont="1" applyBorder="1" applyAlignment="1">
      <alignment horizontal="center" vertical="center" shrinkToFit="1"/>
    </xf>
    <xf numFmtId="0" fontId="14" fillId="0" borderId="37" xfId="1" applyFont="1" applyBorder="1" applyAlignment="1">
      <alignment horizontal="center" vertical="center" shrinkToFit="1"/>
    </xf>
    <xf numFmtId="3" fontId="12" fillId="0" borderId="4" xfId="1" applyNumberFormat="1" applyFont="1" applyBorder="1" applyAlignment="1">
      <alignment horizontal="right" vertical="center"/>
    </xf>
    <xf numFmtId="3" fontId="12" fillId="0" borderId="8" xfId="1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center" wrapText="1" shrinkToFit="1"/>
    </xf>
    <xf numFmtId="3" fontId="7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center" vertical="center" shrinkToFit="1"/>
    </xf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center" vertical="center" shrinkToFit="1"/>
    </xf>
    <xf numFmtId="0" fontId="6" fillId="0" borderId="0" xfId="1" applyFont="1" applyAlignment="1">
      <alignment vertical="center" wrapText="1" shrinkToFit="1"/>
    </xf>
    <xf numFmtId="176" fontId="7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176" fontId="8" fillId="0" borderId="0" xfId="1" applyNumberFormat="1" applyFont="1" applyAlignment="1">
      <alignment horizontal="right" vertical="center" shrinkToFit="1"/>
    </xf>
    <xf numFmtId="0" fontId="15" fillId="0" borderId="0" xfId="1" applyFont="1" applyAlignment="1">
      <alignment vertical="center" wrapText="1" shrinkToFit="1"/>
    </xf>
    <xf numFmtId="3" fontId="12" fillId="0" borderId="0" xfId="1" applyNumberFormat="1" applyFont="1" applyAlignment="1">
      <alignment horizontal="right" vertical="center"/>
    </xf>
    <xf numFmtId="0" fontId="11" fillId="0" borderId="0" xfId="1" applyFont="1" applyAlignment="1">
      <alignment vertical="center" wrapText="1" shrinkToFit="1"/>
    </xf>
    <xf numFmtId="0" fontId="7" fillId="0" borderId="0" xfId="1" applyFont="1" applyAlignment="1">
      <alignment vertical="center" shrinkToFit="1"/>
    </xf>
    <xf numFmtId="3" fontId="12" fillId="0" borderId="6" xfId="1" applyNumberFormat="1" applyFont="1" applyBorder="1" applyAlignment="1">
      <alignment horizontal="right" vertical="center"/>
    </xf>
    <xf numFmtId="3" fontId="7" fillId="0" borderId="21" xfId="1" applyNumberFormat="1" applyFont="1" applyBorder="1" applyAlignment="1">
      <alignment horizontal="right" vertical="center"/>
    </xf>
    <xf numFmtId="0" fontId="6" fillId="0" borderId="17" xfId="1" applyFont="1" applyBorder="1" applyAlignment="1">
      <alignment horizontal="center" vertical="center" shrinkToFit="1"/>
    </xf>
    <xf numFmtId="0" fontId="6" fillId="0" borderId="36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 shrinkToFit="1"/>
    </xf>
    <xf numFmtId="3" fontId="7" fillId="0" borderId="2" xfId="1" applyNumberFormat="1" applyFont="1" applyBorder="1" applyAlignment="1">
      <alignment horizontal="center" vertical="center" wrapText="1" shrinkToFit="1"/>
    </xf>
    <xf numFmtId="0" fontId="19" fillId="2" borderId="42" xfId="1" applyFont="1" applyFill="1" applyBorder="1" applyAlignment="1">
      <alignment horizontal="center" vertical="center" wrapText="1"/>
    </xf>
    <xf numFmtId="0" fontId="19" fillId="2" borderId="42" xfId="1" applyFont="1" applyFill="1" applyBorder="1" applyAlignment="1">
      <alignment horizontal="center" vertical="center" wrapText="1" shrinkToFit="1"/>
    </xf>
    <xf numFmtId="3" fontId="19" fillId="2" borderId="42" xfId="1" applyNumberFormat="1" applyFont="1" applyFill="1" applyBorder="1" applyAlignment="1">
      <alignment horizontal="center" vertical="center" wrapText="1"/>
    </xf>
    <xf numFmtId="3" fontId="19" fillId="2" borderId="43" xfId="1" applyNumberFormat="1" applyFont="1" applyFill="1" applyBorder="1" applyAlignment="1">
      <alignment horizontal="center" vertical="center"/>
    </xf>
    <xf numFmtId="3" fontId="19" fillId="2" borderId="41" xfId="1" applyNumberFormat="1" applyFont="1" applyFill="1" applyBorder="1" applyAlignment="1">
      <alignment horizontal="center" vertical="center"/>
    </xf>
    <xf numFmtId="3" fontId="19" fillId="2" borderId="42" xfId="1" applyNumberFormat="1" applyFont="1" applyFill="1" applyBorder="1" applyAlignment="1">
      <alignment horizontal="center" vertical="center" shrinkToFit="1"/>
    </xf>
    <xf numFmtId="0" fontId="20" fillId="2" borderId="43" xfId="0" applyFont="1" applyFill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 wrapText="1"/>
    </xf>
    <xf numFmtId="41" fontId="22" fillId="0" borderId="4" xfId="48" applyFont="1" applyBorder="1" applyAlignment="1">
      <alignment horizontal="center" vertical="center"/>
    </xf>
    <xf numFmtId="176" fontId="22" fillId="0" borderId="5" xfId="48" applyNumberFormat="1" applyFont="1" applyBorder="1" applyAlignment="1">
      <alignment horizontal="right" vertical="center"/>
    </xf>
    <xf numFmtId="0" fontId="21" fillId="0" borderId="10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41" fontId="21" fillId="0" borderId="1" xfId="48" applyFont="1" applyBorder="1" applyAlignment="1">
      <alignment horizontal="center" vertical="center"/>
    </xf>
    <xf numFmtId="41" fontId="22" fillId="0" borderId="1" xfId="48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41" fontId="19" fillId="0" borderId="1" xfId="48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 shrinkToFit="1"/>
    </xf>
    <xf numFmtId="0" fontId="21" fillId="0" borderId="1" xfId="1" applyFont="1" applyBorder="1" applyAlignment="1">
      <alignment horizontal="center" vertical="center" wrapText="1" shrinkToFit="1"/>
    </xf>
    <xf numFmtId="41" fontId="21" fillId="0" borderId="1" xfId="48" applyFont="1" applyBorder="1" applyAlignment="1">
      <alignment horizontal="center" vertical="center" wrapText="1" shrinkToFit="1"/>
    </xf>
    <xf numFmtId="41" fontId="21" fillId="0" borderId="1" xfId="48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shrinkToFit="1"/>
    </xf>
    <xf numFmtId="0" fontId="21" fillId="0" borderId="1" xfId="1" applyFont="1" applyBorder="1" applyAlignment="1">
      <alignment horizontal="center" vertical="center"/>
    </xf>
    <xf numFmtId="41" fontId="23" fillId="0" borderId="1" xfId="48" applyFont="1" applyBorder="1" applyAlignment="1">
      <alignment horizontal="center" vertical="center" shrinkToFit="1"/>
    </xf>
    <xf numFmtId="41" fontId="24" fillId="0" borderId="1" xfId="48" applyFont="1" applyBorder="1" applyAlignment="1">
      <alignment horizontal="center" vertical="center" shrinkToFit="1"/>
    </xf>
    <xf numFmtId="41" fontId="24" fillId="2" borderId="12" xfId="48" applyFont="1" applyFill="1" applyBorder="1" applyAlignment="1">
      <alignment horizontal="center" vertical="center" shrinkToFit="1"/>
    </xf>
    <xf numFmtId="41" fontId="20" fillId="2" borderId="12" xfId="48" applyFont="1" applyFill="1" applyBorder="1" applyAlignment="1">
      <alignment horizontal="center" vertical="center"/>
    </xf>
    <xf numFmtId="176" fontId="20" fillId="2" borderId="13" xfId="48" applyNumberFormat="1" applyFont="1" applyFill="1" applyBorder="1" applyAlignment="1">
      <alignment horizontal="right" vertical="center"/>
    </xf>
    <xf numFmtId="3" fontId="7" fillId="0" borderId="9" xfId="1" applyNumberFormat="1" applyFont="1" applyBorder="1" applyAlignment="1">
      <alignment horizontal="center" vertical="center" wrapText="1" shrinkToFit="1"/>
    </xf>
    <xf numFmtId="3" fontId="8" fillId="0" borderId="21" xfId="1" applyNumberFormat="1" applyFont="1" applyBorder="1" applyAlignment="1">
      <alignment horizontal="right" vertical="center"/>
    </xf>
    <xf numFmtId="0" fontId="14" fillId="0" borderId="49" xfId="1" applyFont="1" applyBorder="1" applyAlignment="1">
      <alignment horizontal="center" vertical="center" shrinkToFit="1"/>
    </xf>
    <xf numFmtId="3" fontId="8" fillId="0" borderId="6" xfId="1" applyNumberFormat="1" applyFont="1" applyBorder="1" applyAlignment="1">
      <alignment horizontal="right" vertical="center"/>
    </xf>
    <xf numFmtId="0" fontId="3" fillId="0" borderId="18" xfId="1" applyFont="1" applyBorder="1" applyAlignment="1">
      <alignment horizontal="center" vertical="center" shrinkToFit="1"/>
    </xf>
    <xf numFmtId="3" fontId="12" fillId="0" borderId="21" xfId="1" applyNumberFormat="1" applyFont="1" applyBorder="1" applyAlignment="1">
      <alignment horizontal="right" vertical="center"/>
    </xf>
    <xf numFmtId="0" fontId="6" fillId="0" borderId="8" xfId="1" applyFont="1" applyBorder="1" applyAlignment="1">
      <alignment vertical="center" shrinkToFit="1"/>
    </xf>
    <xf numFmtId="0" fontId="25" fillId="0" borderId="8" xfId="1" applyFont="1" applyBorder="1" applyAlignment="1">
      <alignment horizontal="center" vertical="center" wrapText="1"/>
    </xf>
    <xf numFmtId="0" fontId="8" fillId="2" borderId="42" xfId="1" applyFont="1" applyFill="1" applyBorder="1" applyAlignment="1">
      <alignment horizontal="center" vertical="center" shrinkToFit="1"/>
    </xf>
    <xf numFmtId="0" fontId="8" fillId="2" borderId="41" xfId="1" applyFont="1" applyFill="1" applyBorder="1" applyAlignment="1">
      <alignment horizontal="center" vertical="center" shrinkToFit="1"/>
    </xf>
    <xf numFmtId="3" fontId="8" fillId="2" borderId="15" xfId="1" applyNumberFormat="1" applyFont="1" applyFill="1" applyBorder="1" applyAlignment="1">
      <alignment horizontal="right" vertical="center"/>
    </xf>
    <xf numFmtId="3" fontId="8" fillId="2" borderId="16" xfId="1" applyNumberFormat="1" applyFont="1" applyFill="1" applyBorder="1" applyAlignment="1">
      <alignment horizontal="center" vertical="center" shrinkToFit="1"/>
    </xf>
    <xf numFmtId="3" fontId="13" fillId="2" borderId="15" xfId="1" applyNumberFormat="1" applyFont="1" applyFill="1" applyBorder="1" applyAlignment="1">
      <alignment horizontal="right" vertical="center"/>
    </xf>
    <xf numFmtId="3" fontId="7" fillId="2" borderId="16" xfId="1" applyNumberFormat="1" applyFont="1" applyFill="1" applyBorder="1" applyAlignment="1">
      <alignment horizontal="center" vertical="center" shrinkToFit="1"/>
    </xf>
    <xf numFmtId="3" fontId="8" fillId="2" borderId="12" xfId="1" applyNumberFormat="1" applyFont="1" applyFill="1" applyBorder="1" applyAlignment="1">
      <alignment horizontal="right" vertical="center"/>
    </xf>
    <xf numFmtId="3" fontId="7" fillId="2" borderId="13" xfId="1" applyNumberFormat="1" applyFont="1" applyFill="1" applyBorder="1" applyAlignment="1">
      <alignment horizontal="center" vertical="center" shrinkToFit="1"/>
    </xf>
    <xf numFmtId="3" fontId="8" fillId="2" borderId="1" xfId="1" applyNumberFormat="1" applyFont="1" applyFill="1" applyBorder="1" applyAlignment="1">
      <alignment horizontal="right" vertical="center"/>
    </xf>
    <xf numFmtId="3" fontId="8" fillId="2" borderId="2" xfId="1" applyNumberFormat="1" applyFont="1" applyFill="1" applyBorder="1" applyAlignment="1">
      <alignment horizontal="center" vertical="center" shrinkToFit="1"/>
    </xf>
    <xf numFmtId="3" fontId="8" fillId="2" borderId="13" xfId="1" applyNumberFormat="1" applyFont="1" applyFill="1" applyBorder="1" applyAlignment="1">
      <alignment horizontal="center" vertical="center" shrinkToFit="1"/>
    </xf>
    <xf numFmtId="3" fontId="8" fillId="2" borderId="16" xfId="1" applyNumberFormat="1" applyFont="1" applyFill="1" applyBorder="1" applyAlignment="1">
      <alignment horizontal="right" vertical="center"/>
    </xf>
    <xf numFmtId="0" fontId="11" fillId="0" borderId="21" xfId="1" applyFont="1" applyBorder="1" applyAlignment="1">
      <alignment horizontal="center" vertical="center" wrapText="1"/>
    </xf>
    <xf numFmtId="3" fontId="8" fillId="2" borderId="46" xfId="1" applyNumberFormat="1" applyFont="1" applyFill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0" borderId="8" xfId="1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 shrinkToFit="1"/>
    </xf>
    <xf numFmtId="0" fontId="7" fillId="0" borderId="57" xfId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/>
    </xf>
    <xf numFmtId="3" fontId="7" fillId="0" borderId="57" xfId="1" applyNumberFormat="1" applyFont="1" applyBorder="1" applyAlignment="1">
      <alignment horizontal="right" vertical="center"/>
    </xf>
    <xf numFmtId="3" fontId="7" fillId="0" borderId="58" xfId="1" applyNumberFormat="1" applyFont="1" applyBorder="1" applyAlignment="1">
      <alignment horizontal="right" vertical="center"/>
    </xf>
    <xf numFmtId="3" fontId="7" fillId="0" borderId="59" xfId="1" applyNumberFormat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 wrapText="1" shrinkToFit="1"/>
    </xf>
    <xf numFmtId="3" fontId="7" fillId="0" borderId="16" xfId="1" applyNumberFormat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41" fontId="22" fillId="0" borderId="5" xfId="48" applyFont="1" applyBorder="1" applyAlignment="1">
      <alignment horizontal="center" vertical="center"/>
    </xf>
    <xf numFmtId="3" fontId="22" fillId="0" borderId="4" xfId="1" applyNumberFormat="1" applyFont="1" applyBorder="1" applyAlignment="1">
      <alignment horizontal="center" vertical="center" shrinkToFit="1"/>
    </xf>
    <xf numFmtId="3" fontId="22" fillId="0" borderId="1" xfId="1" applyNumberFormat="1" applyFont="1" applyBorder="1" applyAlignment="1">
      <alignment horizontal="center" vertical="center" shrinkToFit="1"/>
    </xf>
    <xf numFmtId="41" fontId="20" fillId="0" borderId="1" xfId="48" applyFont="1" applyBorder="1" applyAlignment="1">
      <alignment horizontal="center" vertical="center"/>
    </xf>
    <xf numFmtId="41" fontId="20" fillId="0" borderId="2" xfId="48" applyFont="1" applyBorder="1" applyAlignment="1">
      <alignment horizontal="center" vertical="center"/>
    </xf>
    <xf numFmtId="3" fontId="22" fillId="0" borderId="1" xfId="1" applyNumberFormat="1" applyFont="1" applyBorder="1" applyAlignment="1">
      <alignment horizontal="center" vertical="center" wrapText="1" shrinkToFit="1"/>
    </xf>
    <xf numFmtId="41" fontId="22" fillId="0" borderId="2" xfId="48" applyFont="1" applyBorder="1" applyAlignment="1">
      <alignment horizontal="center" vertical="center" shrinkToFit="1"/>
    </xf>
    <xf numFmtId="3" fontId="3" fillId="0" borderId="1" xfId="1" applyNumberFormat="1" applyFont="1" applyBorder="1" applyAlignment="1">
      <alignment horizontal="center" vertical="center" wrapText="1" shrinkToFit="1"/>
    </xf>
    <xf numFmtId="41" fontId="20" fillId="0" borderId="1" xfId="48" applyFont="1" applyBorder="1" applyAlignment="1">
      <alignment horizontal="center" vertical="center" shrinkToFit="1"/>
    </xf>
    <xf numFmtId="41" fontId="20" fillId="0" borderId="2" xfId="48" applyFont="1" applyBorder="1" applyAlignment="1">
      <alignment horizontal="center" vertical="center" shrinkToFit="1"/>
    </xf>
    <xf numFmtId="3" fontId="22" fillId="0" borderId="10" xfId="1" applyNumberFormat="1" applyFont="1" applyBorder="1" applyAlignment="1">
      <alignment horizontal="center" vertical="center"/>
    </xf>
    <xf numFmtId="41" fontId="20" fillId="2" borderId="13" xfId="48" applyFont="1" applyFill="1" applyBorder="1" applyAlignment="1">
      <alignment horizontal="center" vertical="center" shrinkToFit="1"/>
    </xf>
    <xf numFmtId="3" fontId="27" fillId="0" borderId="5" xfId="1" applyNumberFormat="1" applyFont="1" applyBorder="1" applyAlignment="1">
      <alignment horizontal="center" vertical="center" shrinkToFit="1"/>
    </xf>
    <xf numFmtId="3" fontId="11" fillId="0" borderId="59" xfId="1" applyNumberFormat="1" applyFont="1" applyBorder="1" applyAlignment="1">
      <alignment horizontal="center" vertical="center" shrinkToFit="1"/>
    </xf>
    <xf numFmtId="3" fontId="11" fillId="0" borderId="5" xfId="1" applyNumberFormat="1" applyFont="1" applyBorder="1" applyAlignment="1">
      <alignment horizontal="center" vertical="center" shrinkToFit="1"/>
    </xf>
    <xf numFmtId="3" fontId="17" fillId="0" borderId="16" xfId="1" applyNumberFormat="1" applyFont="1" applyBorder="1" applyAlignment="1">
      <alignment horizontal="center" vertical="center" shrinkToFit="1"/>
    </xf>
    <xf numFmtId="3" fontId="11" fillId="0" borderId="9" xfId="1" applyNumberFormat="1" applyFont="1" applyBorder="1" applyAlignment="1">
      <alignment horizontal="center" vertical="center" shrinkToFit="1"/>
    </xf>
    <xf numFmtId="3" fontId="11" fillId="0" borderId="2" xfId="1" applyNumberFormat="1" applyFont="1" applyBorder="1" applyAlignment="1">
      <alignment horizontal="center" vertical="center" shrinkToFit="1"/>
    </xf>
    <xf numFmtId="3" fontId="17" fillId="0" borderId="2" xfId="1" applyNumberFormat="1" applyFont="1" applyBorder="1" applyAlignment="1">
      <alignment horizontal="center" vertical="center" shrinkToFit="1"/>
    </xf>
    <xf numFmtId="3" fontId="17" fillId="2" borderId="16" xfId="1" applyNumberFormat="1" applyFont="1" applyFill="1" applyBorder="1" applyAlignment="1">
      <alignment horizontal="center" vertical="center" shrinkToFit="1"/>
    </xf>
    <xf numFmtId="3" fontId="11" fillId="2" borderId="16" xfId="1" applyNumberFormat="1" applyFont="1" applyFill="1" applyBorder="1" applyAlignment="1">
      <alignment horizontal="center" vertical="center" shrinkToFit="1"/>
    </xf>
    <xf numFmtId="3" fontId="28" fillId="0" borderId="5" xfId="1" applyNumberFormat="1" applyFont="1" applyBorder="1" applyAlignment="1">
      <alignment horizontal="center" vertical="center" shrinkToFit="1"/>
    </xf>
    <xf numFmtId="3" fontId="17" fillId="0" borderId="13" xfId="1" applyNumberFormat="1" applyFont="1" applyBorder="1" applyAlignment="1">
      <alignment horizontal="center" vertical="center" shrinkToFit="1"/>
    </xf>
    <xf numFmtId="3" fontId="11" fillId="0" borderId="13" xfId="1" applyNumberFormat="1" applyFont="1" applyBorder="1" applyAlignment="1">
      <alignment horizontal="center" vertical="center" shrinkToFit="1"/>
    </xf>
    <xf numFmtId="3" fontId="17" fillId="0" borderId="48" xfId="1" applyNumberFormat="1" applyFont="1" applyBorder="1" applyAlignment="1">
      <alignment horizontal="center" vertical="center" shrinkToFit="1"/>
    </xf>
    <xf numFmtId="3" fontId="11" fillId="2" borderId="13" xfId="1" applyNumberFormat="1" applyFont="1" applyFill="1" applyBorder="1" applyAlignment="1">
      <alignment horizontal="center" vertical="center" shrinkToFit="1"/>
    </xf>
    <xf numFmtId="3" fontId="11" fillId="0" borderId="2" xfId="1" applyNumberFormat="1" applyFont="1" applyBorder="1" applyAlignment="1">
      <alignment horizontal="center" vertical="center" wrapText="1" shrinkToFit="1"/>
    </xf>
    <xf numFmtId="3" fontId="17" fillId="2" borderId="2" xfId="1" applyNumberFormat="1" applyFont="1" applyFill="1" applyBorder="1" applyAlignment="1">
      <alignment horizontal="center" vertical="center" shrinkToFit="1"/>
    </xf>
    <xf numFmtId="3" fontId="11" fillId="0" borderId="9" xfId="1" applyNumberFormat="1" applyFont="1" applyBorder="1" applyAlignment="1">
      <alignment horizontal="center" vertical="center" wrapText="1" shrinkToFit="1"/>
    </xf>
    <xf numFmtId="3" fontId="17" fillId="2" borderId="13" xfId="1" applyNumberFormat="1" applyFont="1" applyFill="1" applyBorder="1" applyAlignment="1">
      <alignment horizontal="center" vertical="center" shrinkToFit="1"/>
    </xf>
    <xf numFmtId="3" fontId="11" fillId="0" borderId="24" xfId="1" applyNumberFormat="1" applyFont="1" applyBorder="1" applyAlignment="1">
      <alignment horizontal="center" vertical="center" shrinkToFit="1"/>
    </xf>
    <xf numFmtId="3" fontId="17" fillId="2" borderId="16" xfId="1" applyNumberFormat="1" applyFont="1" applyFill="1" applyBorder="1" applyAlignment="1">
      <alignment horizontal="right" vertical="center"/>
    </xf>
    <xf numFmtId="3" fontId="7" fillId="0" borderId="46" xfId="1" applyNumberFormat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center" vertical="center" shrinkToFit="1"/>
    </xf>
    <xf numFmtId="0" fontId="16" fillId="0" borderId="26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3" fontId="22" fillId="0" borderId="44" xfId="1" applyNumberFormat="1" applyFont="1" applyBorder="1" applyAlignment="1">
      <alignment horizontal="center" vertical="center"/>
    </xf>
    <xf numFmtId="3" fontId="22" fillId="0" borderId="23" xfId="1" applyNumberFormat="1" applyFont="1" applyBorder="1" applyAlignment="1">
      <alignment horizontal="center" vertical="center"/>
    </xf>
    <xf numFmtId="3" fontId="22" fillId="0" borderId="3" xfId="1" applyNumberFormat="1" applyFont="1" applyBorder="1" applyAlignment="1">
      <alignment horizontal="center" vertical="center"/>
    </xf>
    <xf numFmtId="0" fontId="19" fillId="2" borderId="45" xfId="1" applyFont="1" applyFill="1" applyBorder="1" applyAlignment="1">
      <alignment horizontal="center" vertical="center"/>
    </xf>
    <xf numFmtId="0" fontId="19" fillId="2" borderId="40" xfId="1" applyFont="1" applyFill="1" applyBorder="1" applyAlignment="1">
      <alignment horizontal="center" vertical="center"/>
    </xf>
    <xf numFmtId="0" fontId="19" fillId="2" borderId="37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3" fontId="20" fillId="2" borderId="45" xfId="1" applyNumberFormat="1" applyFont="1" applyFill="1" applyBorder="1" applyAlignment="1">
      <alignment horizontal="center" vertical="center"/>
    </xf>
    <xf numFmtId="3" fontId="20" fillId="2" borderId="37" xfId="1" applyNumberFormat="1" applyFont="1" applyFill="1" applyBorder="1" applyAlignment="1">
      <alignment horizontal="center" vertical="center"/>
    </xf>
    <xf numFmtId="0" fontId="19" fillId="2" borderId="27" xfId="1" applyFont="1" applyFill="1" applyBorder="1" applyAlignment="1">
      <alignment horizontal="center" vertical="center" shrinkToFit="1"/>
    </xf>
    <xf numFmtId="0" fontId="19" fillId="2" borderId="28" xfId="1" applyFont="1" applyFill="1" applyBorder="1" applyAlignment="1">
      <alignment horizontal="center" vertical="center" shrinkToFit="1"/>
    </xf>
    <xf numFmtId="0" fontId="19" fillId="2" borderId="30" xfId="1" applyFont="1" applyFill="1" applyBorder="1" applyAlignment="1">
      <alignment horizontal="center" vertical="center" shrinkToFit="1"/>
    </xf>
    <xf numFmtId="0" fontId="19" fillId="2" borderId="29" xfId="1" applyFont="1" applyFill="1" applyBorder="1" applyAlignment="1">
      <alignment horizontal="center" vertical="center" wrapText="1" shrinkToFit="1"/>
    </xf>
    <xf numFmtId="0" fontId="19" fillId="2" borderId="28" xfId="1" applyFont="1" applyFill="1" applyBorder="1" applyAlignment="1">
      <alignment horizontal="center" vertical="center" wrapText="1" shrinkToFit="1"/>
    </xf>
    <xf numFmtId="0" fontId="19" fillId="2" borderId="30" xfId="1" applyFont="1" applyFill="1" applyBorder="1" applyAlignment="1">
      <alignment horizontal="center" vertical="center" wrapText="1" shrinkToFit="1"/>
    </xf>
    <xf numFmtId="3" fontId="22" fillId="0" borderId="22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19" fillId="2" borderId="25" xfId="1" applyFont="1" applyFill="1" applyBorder="1" applyAlignment="1">
      <alignment horizontal="center" vertical="center" shrinkToFit="1"/>
    </xf>
    <xf numFmtId="0" fontId="19" fillId="2" borderId="61" xfId="1" applyFont="1" applyFill="1" applyBorder="1" applyAlignment="1">
      <alignment horizontal="center" vertical="center" shrinkToFit="1"/>
    </xf>
    <xf numFmtId="0" fontId="16" fillId="2" borderId="29" xfId="1" applyFont="1" applyFill="1" applyBorder="1" applyAlignment="1">
      <alignment horizontal="center" vertical="center" wrapText="1"/>
    </xf>
    <xf numFmtId="0" fontId="16" fillId="2" borderId="28" xfId="1" applyFont="1" applyFill="1" applyBorder="1" applyAlignment="1">
      <alignment horizontal="center" vertical="center" wrapText="1"/>
    </xf>
    <xf numFmtId="0" fontId="16" fillId="2" borderId="35" xfId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 shrinkToFit="1"/>
    </xf>
    <xf numFmtId="0" fontId="8" fillId="2" borderId="54" xfId="1" applyFont="1" applyFill="1" applyBorder="1" applyAlignment="1">
      <alignment horizontal="center" vertical="center" wrapText="1" shrinkToFit="1"/>
    </xf>
    <xf numFmtId="0" fontId="8" fillId="2" borderId="24" xfId="1" applyFont="1" applyFill="1" applyBorder="1" applyAlignment="1">
      <alignment horizontal="center" vertical="center" shrinkToFit="1"/>
    </xf>
    <xf numFmtId="0" fontId="8" fillId="2" borderId="55" xfId="1" applyFont="1" applyFill="1" applyBorder="1" applyAlignment="1">
      <alignment horizontal="center" vertical="center" shrinkToFit="1"/>
    </xf>
    <xf numFmtId="0" fontId="8" fillId="2" borderId="52" xfId="1" applyFont="1" applyFill="1" applyBorder="1" applyAlignment="1">
      <alignment horizontal="center" vertical="center" shrinkToFit="1"/>
    </xf>
    <xf numFmtId="0" fontId="8" fillId="2" borderId="53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 shrinkToFi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 wrapText="1" shrinkToFit="1"/>
    </xf>
    <xf numFmtId="0" fontId="6" fillId="0" borderId="21" xfId="1" applyFont="1" applyBorder="1" applyAlignment="1">
      <alignment horizontal="center" vertical="center" wrapText="1" shrinkToFit="1"/>
    </xf>
    <xf numFmtId="0" fontId="16" fillId="0" borderId="0" xfId="1" applyFont="1" applyAlignment="1">
      <alignment horizontal="left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/>
    </xf>
    <xf numFmtId="0" fontId="26" fillId="0" borderId="31" xfId="1" applyFont="1" applyBorder="1" applyAlignment="1">
      <alignment horizontal="center" vertical="center" shrinkToFit="1"/>
    </xf>
    <xf numFmtId="0" fontId="26" fillId="0" borderId="38" xfId="1" applyFont="1" applyBorder="1" applyAlignment="1">
      <alignment horizontal="center" vertical="center" shrinkToFit="1"/>
    </xf>
    <xf numFmtId="0" fontId="26" fillId="0" borderId="36" xfId="1" applyFont="1" applyBorder="1" applyAlignment="1">
      <alignment horizontal="center" vertical="center" shrinkToFit="1"/>
    </xf>
    <xf numFmtId="0" fontId="26" fillId="0" borderId="18" xfId="1" applyFont="1" applyBorder="1" applyAlignment="1">
      <alignment horizontal="center" vertical="center" shrinkToFit="1"/>
    </xf>
    <xf numFmtId="0" fontId="26" fillId="0" borderId="19" xfId="1" applyFont="1" applyBorder="1" applyAlignment="1">
      <alignment horizontal="center" vertical="center" shrinkToFit="1"/>
    </xf>
    <xf numFmtId="0" fontId="26" fillId="0" borderId="17" xfId="1" applyFont="1" applyBorder="1" applyAlignment="1">
      <alignment horizontal="center" vertical="center" shrinkToFit="1"/>
    </xf>
    <xf numFmtId="0" fontId="7" fillId="0" borderId="56" xfId="1" applyFont="1" applyBorder="1" applyAlignment="1">
      <alignment horizontal="center" vertical="center" wrapText="1" shrinkToFit="1"/>
    </xf>
    <xf numFmtId="0" fontId="7" fillId="0" borderId="34" xfId="1" applyFont="1" applyBorder="1" applyAlignment="1">
      <alignment horizontal="center" vertical="center" wrapText="1" shrinkToFit="1"/>
    </xf>
    <xf numFmtId="0" fontId="7" fillId="0" borderId="60" xfId="1" applyFont="1" applyBorder="1" applyAlignment="1">
      <alignment horizontal="center" vertical="center" wrapText="1" shrinkToFit="1"/>
    </xf>
    <xf numFmtId="0" fontId="7" fillId="0" borderId="33" xfId="1" applyFont="1" applyBorder="1" applyAlignment="1">
      <alignment horizontal="center" vertical="center" wrapText="1" shrinkToFit="1"/>
    </xf>
    <xf numFmtId="0" fontId="7" fillId="0" borderId="34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 shrinkToFit="1"/>
    </xf>
    <xf numFmtId="0" fontId="7" fillId="0" borderId="21" xfId="1" applyFont="1" applyBorder="1" applyAlignment="1">
      <alignment horizontal="center" vertical="center" wrapText="1" shrinkToFit="1"/>
    </xf>
    <xf numFmtId="0" fontId="7" fillId="0" borderId="15" xfId="1" applyFont="1" applyBorder="1" applyAlignment="1">
      <alignment horizontal="center" vertical="center" wrapText="1" shrinkToFit="1"/>
    </xf>
    <xf numFmtId="0" fontId="8" fillId="2" borderId="1" xfId="1" applyFont="1" applyFill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 shrinkToFit="1"/>
    </xf>
    <xf numFmtId="0" fontId="18" fillId="0" borderId="33" xfId="1" applyFont="1" applyBorder="1" applyAlignment="1">
      <alignment horizontal="center" vertical="center" wrapText="1" shrinkToFit="1"/>
    </xf>
    <xf numFmtId="0" fontId="18" fillId="0" borderId="34" xfId="1" applyFont="1" applyBorder="1" applyAlignment="1">
      <alignment horizontal="center" vertical="center" wrapText="1" shrinkToFit="1"/>
    </xf>
    <xf numFmtId="0" fontId="18" fillId="0" borderId="31" xfId="1" applyFont="1" applyBorder="1" applyAlignment="1">
      <alignment horizontal="center" vertical="center" shrinkToFit="1"/>
    </xf>
    <xf numFmtId="0" fontId="17" fillId="2" borderId="15" xfId="1" applyFont="1" applyFill="1" applyBorder="1" applyAlignment="1">
      <alignment horizontal="center" vertical="center"/>
    </xf>
    <xf numFmtId="0" fontId="26" fillId="0" borderId="18" xfId="1" applyFont="1" applyBorder="1" applyAlignment="1">
      <alignment horizontal="center" vertical="center" wrapText="1" shrinkToFit="1"/>
    </xf>
    <xf numFmtId="0" fontId="26" fillId="0" borderId="19" xfId="1" applyFont="1" applyBorder="1" applyAlignment="1">
      <alignment horizontal="center" vertical="center" wrapText="1" shrinkToFit="1"/>
    </xf>
    <xf numFmtId="0" fontId="26" fillId="0" borderId="17" xfId="1" applyFont="1" applyBorder="1" applyAlignment="1">
      <alignment horizontal="center" vertical="center" wrapText="1" shrinkToFit="1"/>
    </xf>
    <xf numFmtId="0" fontId="18" fillId="0" borderId="6" xfId="1" applyFont="1" applyBorder="1" applyAlignment="1">
      <alignment horizontal="center" vertical="center" wrapText="1" shrinkToFit="1"/>
    </xf>
    <xf numFmtId="0" fontId="18" fillId="0" borderId="21" xfId="1" applyFont="1" applyBorder="1" applyAlignment="1">
      <alignment horizontal="center" vertical="center" wrapText="1" shrinkToFit="1"/>
    </xf>
    <xf numFmtId="0" fontId="18" fillId="0" borderId="4" xfId="1" applyFont="1" applyBorder="1" applyAlignment="1">
      <alignment horizontal="center" vertical="center" wrapText="1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 shrinkToFit="1"/>
    </xf>
    <xf numFmtId="0" fontId="7" fillId="0" borderId="11" xfId="1" applyFont="1" applyBorder="1" applyAlignment="1">
      <alignment horizontal="center" vertical="center" shrinkToFit="1"/>
    </xf>
    <xf numFmtId="0" fontId="8" fillId="2" borderId="21" xfId="1" applyFont="1" applyFill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center" vertical="center" shrinkToFit="1"/>
    </xf>
    <xf numFmtId="0" fontId="3" fillId="0" borderId="36" xfId="1" applyFont="1" applyBorder="1" applyAlignment="1">
      <alignment horizontal="center" vertical="center" shrinkToFit="1"/>
    </xf>
    <xf numFmtId="0" fontId="25" fillId="0" borderId="7" xfId="1" applyFont="1" applyBorder="1" applyAlignment="1">
      <alignment horizontal="center" vertical="center" wrapText="1" shrinkToFit="1"/>
    </xf>
    <xf numFmtId="0" fontId="25" fillId="0" borderId="11" xfId="1" applyFont="1" applyBorder="1" applyAlignment="1">
      <alignment horizontal="center" vertical="center" wrapText="1" shrinkToFit="1"/>
    </xf>
    <xf numFmtId="0" fontId="7" fillId="0" borderId="2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shrinkToFit="1"/>
    </xf>
    <xf numFmtId="0" fontId="3" fillId="0" borderId="17" xfId="1" applyFont="1" applyBorder="1" applyAlignment="1">
      <alignment horizontal="center" vertical="center" shrinkToFit="1"/>
    </xf>
    <xf numFmtId="0" fontId="7" fillId="0" borderId="3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8" fillId="2" borderId="37" xfId="1" applyFont="1" applyFill="1" applyBorder="1" applyAlignment="1">
      <alignment horizontal="center" vertical="center"/>
    </xf>
    <xf numFmtId="0" fontId="6" fillId="0" borderId="50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wrapText="1" shrinkToFit="1"/>
    </xf>
    <xf numFmtId="0" fontId="6" fillId="0" borderId="38" xfId="1" applyFont="1" applyBorder="1" applyAlignment="1">
      <alignment horizontal="center" vertical="center" shrinkToFit="1"/>
    </xf>
    <xf numFmtId="0" fontId="8" fillId="2" borderId="40" xfId="1" applyFont="1" applyFill="1" applyBorder="1" applyAlignment="1">
      <alignment horizontal="center" vertical="center"/>
    </xf>
    <xf numFmtId="0" fontId="7" fillId="0" borderId="27" xfId="1" applyFont="1" applyBorder="1" applyAlignment="1">
      <alignment horizontal="center" vertical="center" wrapText="1" shrinkToFit="1"/>
    </xf>
    <xf numFmtId="0" fontId="7" fillId="0" borderId="35" xfId="1" applyFont="1" applyBorder="1" applyAlignment="1">
      <alignment horizontal="center" vertical="center" wrapText="1" shrinkToFit="1"/>
    </xf>
    <xf numFmtId="0" fontId="6" fillId="0" borderId="21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shrinkToFit="1"/>
    </xf>
    <xf numFmtId="0" fontId="8" fillId="2" borderId="8" xfId="1" applyFont="1" applyFill="1" applyBorder="1" applyAlignment="1">
      <alignment horizontal="center" vertical="center" wrapText="1" shrinkToFit="1"/>
    </xf>
    <xf numFmtId="0" fontId="8" fillId="2" borderId="42" xfId="1" applyFont="1" applyFill="1" applyBorder="1" applyAlignment="1">
      <alignment horizontal="center" vertical="center" wrapText="1" shrinkToFit="1"/>
    </xf>
    <xf numFmtId="0" fontId="13" fillId="2" borderId="26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 shrinkToFit="1"/>
    </xf>
    <xf numFmtId="0" fontId="8" fillId="2" borderId="43" xfId="1" applyFont="1" applyFill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wrapText="1" shrinkToFit="1"/>
    </xf>
    <xf numFmtId="0" fontId="7" fillId="0" borderId="7" xfId="1" applyFont="1" applyBorder="1" applyAlignment="1">
      <alignment horizontal="center" vertical="center" wrapText="1" shrinkToFit="1"/>
    </xf>
    <xf numFmtId="0" fontId="7" fillId="0" borderId="11" xfId="1" applyFont="1" applyBorder="1" applyAlignment="1">
      <alignment horizontal="center" vertical="center" wrapText="1" shrinkToFit="1"/>
    </xf>
    <xf numFmtId="0" fontId="18" fillId="0" borderId="47" xfId="1" applyFont="1" applyBorder="1" applyAlignment="1">
      <alignment horizontal="center" vertical="center" wrapText="1" shrinkToFit="1"/>
    </xf>
    <xf numFmtId="0" fontId="18" fillId="0" borderId="51" xfId="1" applyFont="1" applyBorder="1" applyAlignment="1">
      <alignment horizontal="center" vertical="center" wrapText="1" shrinkToFit="1"/>
    </xf>
    <xf numFmtId="0" fontId="18" fillId="0" borderId="39" xfId="1" applyFont="1" applyBorder="1" applyAlignment="1">
      <alignment horizontal="center" vertical="center" wrapText="1" shrinkToFit="1"/>
    </xf>
    <xf numFmtId="0" fontId="8" fillId="0" borderId="32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</cellXfs>
  <cellStyles count="49">
    <cellStyle name="쉼표 [0]" xfId="48" builtinId="6"/>
    <cellStyle name="쉼표 [0] 2" xfId="3"/>
    <cellStyle name="쉼표 [0] 3" xfId="25"/>
    <cellStyle name="쉼표 [0] 4" xfId="44"/>
    <cellStyle name="쉼표 [0] 5" xfId="47"/>
    <cellStyle name="표준" xfId="0" builtinId="0"/>
    <cellStyle name="표준 10" xfId="18"/>
    <cellStyle name="표준 10 2" xfId="35"/>
    <cellStyle name="표준 11" xfId="45"/>
    <cellStyle name="표준 12" xfId="46"/>
    <cellStyle name="표준 13" xfId="1"/>
    <cellStyle name="표준 2" xfId="4"/>
    <cellStyle name="표준 2 2" xfId="5"/>
    <cellStyle name="표준 3" xfId="6"/>
    <cellStyle name="표준 3 2" xfId="21"/>
    <cellStyle name="표준 3 2 2" xfId="37"/>
    <cellStyle name="표준 3 3" xfId="31"/>
    <cellStyle name="표준 3 4" xfId="14"/>
    <cellStyle name="표준 4" xfId="7"/>
    <cellStyle name="표준 4 2" xfId="22"/>
    <cellStyle name="표준 4 2 2" xfId="38"/>
    <cellStyle name="표준 4 3" xfId="32"/>
    <cellStyle name="표준 4 4" xfId="15"/>
    <cellStyle name="표준 5" xfId="8"/>
    <cellStyle name="표준 5 2" xfId="23"/>
    <cellStyle name="표준 5 2 2" xfId="39"/>
    <cellStyle name="표준 5 3" xfId="33"/>
    <cellStyle name="표준 5 4" xfId="16"/>
    <cellStyle name="표준 6" xfId="9"/>
    <cellStyle name="표준 6 2" xfId="2"/>
    <cellStyle name="표준 6 2 2" xfId="12"/>
    <cellStyle name="표준 6 2 2 2" xfId="36"/>
    <cellStyle name="표준 6 2 2 3" xfId="20"/>
    <cellStyle name="표준 6 2 3" xfId="26"/>
    <cellStyle name="표준 6 2 3 2" xfId="27"/>
    <cellStyle name="표준 6 2 3 2 2" xfId="28"/>
    <cellStyle name="표준 6 2 3 2 2 2" xfId="43"/>
    <cellStyle name="표준 6 2 3 2 3" xfId="42"/>
    <cellStyle name="표준 6 2 3 3" xfId="41"/>
    <cellStyle name="표준 6 2 4" xfId="30"/>
    <cellStyle name="표준 6 2 5" xfId="29"/>
    <cellStyle name="표준 6 2 6" xfId="13"/>
    <cellStyle name="표준 6 3" xfId="24"/>
    <cellStyle name="표준 6 3 2" xfId="40"/>
    <cellStyle name="표준 6 4" xfId="34"/>
    <cellStyle name="표준 6 5" xfId="17"/>
    <cellStyle name="표준 7" xfId="19"/>
    <cellStyle name="표준 8" xfId="10"/>
    <cellStyle name="표준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view="pageBreakPreview" zoomScaleNormal="100" zoomScaleSheetLayoutView="100" workbookViewId="0">
      <selection activeCell="G5" sqref="G5"/>
    </sheetView>
  </sheetViews>
  <sheetFormatPr defaultRowHeight="16.5"/>
  <cols>
    <col min="1" max="1" width="5.625" customWidth="1"/>
    <col min="2" max="2" width="11.125" customWidth="1"/>
    <col min="3" max="3" width="14" customWidth="1"/>
    <col min="4" max="5" width="16.75" customWidth="1"/>
    <col min="6" max="6" width="16.625" customWidth="1"/>
    <col min="7" max="7" width="12.375" customWidth="1"/>
    <col min="8" max="8" width="19" customWidth="1"/>
    <col min="9" max="10" width="17.75" customWidth="1"/>
    <col min="11" max="11" width="16.375" customWidth="1"/>
  </cols>
  <sheetData>
    <row r="1" spans="1:11" ht="32.25" customHeight="1">
      <c r="A1" s="147" t="s">
        <v>155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20.25" customHeight="1">
      <c r="A2" s="157" t="s">
        <v>137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1" ht="20.25" customHeight="1" thickBot="1">
      <c r="A3" s="139" t="s">
        <v>111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ht="24.95" customHeight="1">
      <c r="A4" s="158" t="s">
        <v>40</v>
      </c>
      <c r="B4" s="150" t="s">
        <v>41</v>
      </c>
      <c r="C4" s="151"/>
      <c r="D4" s="151"/>
      <c r="E4" s="151"/>
      <c r="F4" s="152"/>
      <c r="G4" s="153" t="s">
        <v>44</v>
      </c>
      <c r="H4" s="154"/>
      <c r="I4" s="154"/>
      <c r="J4" s="154"/>
      <c r="K4" s="155"/>
    </row>
    <row r="5" spans="1:11" ht="24.95" customHeight="1" thickBot="1">
      <c r="A5" s="159"/>
      <c r="B5" s="42" t="s">
        <v>42</v>
      </c>
      <c r="C5" s="43" t="s">
        <v>43</v>
      </c>
      <c r="D5" s="43" t="s">
        <v>140</v>
      </c>
      <c r="E5" s="44" t="s">
        <v>141</v>
      </c>
      <c r="F5" s="45" t="s">
        <v>83</v>
      </c>
      <c r="G5" s="46" t="s">
        <v>42</v>
      </c>
      <c r="H5" s="47" t="s">
        <v>43</v>
      </c>
      <c r="I5" s="43" t="s">
        <v>140</v>
      </c>
      <c r="J5" s="44" t="s">
        <v>141</v>
      </c>
      <c r="K5" s="48" t="s">
        <v>83</v>
      </c>
    </row>
    <row r="6" spans="1:11" ht="30.95" customHeight="1" thickTop="1">
      <c r="A6" s="49">
        <v>1</v>
      </c>
      <c r="B6" s="50" t="s">
        <v>60</v>
      </c>
      <c r="C6" s="50" t="s">
        <v>62</v>
      </c>
      <c r="D6" s="51">
        <v>1432711620</v>
      </c>
      <c r="E6" s="51">
        <v>1408850000</v>
      </c>
      <c r="F6" s="105">
        <f>E6-D6</f>
        <v>-23861620</v>
      </c>
      <c r="G6" s="141" t="s">
        <v>45</v>
      </c>
      <c r="H6" s="106" t="s">
        <v>9</v>
      </c>
      <c r="I6" s="51">
        <v>1005757100</v>
      </c>
      <c r="J6" s="51">
        <v>990820000</v>
      </c>
      <c r="K6" s="52">
        <f>J6-I6</f>
        <v>-14937100</v>
      </c>
    </row>
    <row r="7" spans="1:11" ht="30.95" customHeight="1">
      <c r="A7" s="53">
        <v>2</v>
      </c>
      <c r="B7" s="54" t="s">
        <v>53</v>
      </c>
      <c r="C7" s="54" t="s">
        <v>56</v>
      </c>
      <c r="D7" s="56">
        <v>46100</v>
      </c>
      <c r="E7" s="56">
        <v>1000000</v>
      </c>
      <c r="F7" s="105">
        <f>E7-D7</f>
        <v>953900</v>
      </c>
      <c r="G7" s="142"/>
      <c r="H7" s="107" t="s">
        <v>46</v>
      </c>
      <c r="I7" s="56">
        <v>6740000</v>
      </c>
      <c r="J7" s="56">
        <v>7000000</v>
      </c>
      <c r="K7" s="52">
        <f>J7-I7</f>
        <v>260000</v>
      </c>
    </row>
    <row r="8" spans="1:11" ht="30.95" customHeight="1">
      <c r="A8" s="53">
        <v>3</v>
      </c>
      <c r="B8" s="54" t="s">
        <v>61</v>
      </c>
      <c r="C8" s="54" t="s">
        <v>63</v>
      </c>
      <c r="D8" s="56">
        <v>7000000</v>
      </c>
      <c r="E8" s="56">
        <v>6000000</v>
      </c>
      <c r="F8" s="105">
        <f t="shared" ref="F8:F9" si="0">E8-D8</f>
        <v>-1000000</v>
      </c>
      <c r="G8" s="143"/>
      <c r="H8" s="107" t="s">
        <v>10</v>
      </c>
      <c r="I8" s="56">
        <v>82363000</v>
      </c>
      <c r="J8" s="56">
        <v>80790000</v>
      </c>
      <c r="K8" s="52">
        <f t="shared" ref="K8:K22" si="1">J8-I8</f>
        <v>-1573000</v>
      </c>
    </row>
    <row r="9" spans="1:11" ht="30.95" customHeight="1">
      <c r="A9" s="53">
        <v>4</v>
      </c>
      <c r="B9" s="54" t="s">
        <v>12</v>
      </c>
      <c r="C9" s="54" t="s">
        <v>12</v>
      </c>
      <c r="D9" s="56">
        <v>142280</v>
      </c>
      <c r="E9" s="56">
        <v>150000</v>
      </c>
      <c r="F9" s="105">
        <f t="shared" si="0"/>
        <v>7720</v>
      </c>
      <c r="G9" s="54" t="s">
        <v>47</v>
      </c>
      <c r="H9" s="107" t="s">
        <v>11</v>
      </c>
      <c r="I9" s="56">
        <v>7200000</v>
      </c>
      <c r="J9" s="56">
        <v>23500000</v>
      </c>
      <c r="K9" s="52">
        <f t="shared" si="1"/>
        <v>16300000</v>
      </c>
    </row>
    <row r="10" spans="1:11" ht="30.95" customHeight="1">
      <c r="A10" s="53">
        <v>5</v>
      </c>
      <c r="B10" s="57"/>
      <c r="C10" s="57"/>
      <c r="D10" s="58"/>
      <c r="E10" s="108"/>
      <c r="F10" s="109"/>
      <c r="G10" s="156" t="s">
        <v>8</v>
      </c>
      <c r="H10" s="107" t="s">
        <v>113</v>
      </c>
      <c r="I10" s="56">
        <v>67000000</v>
      </c>
      <c r="J10" s="56">
        <v>238400000</v>
      </c>
      <c r="K10" s="52">
        <f t="shared" si="1"/>
        <v>171400000</v>
      </c>
    </row>
    <row r="11" spans="1:11" ht="30.95" customHeight="1">
      <c r="A11" s="53">
        <v>6</v>
      </c>
      <c r="B11" s="57"/>
      <c r="C11" s="57"/>
      <c r="D11" s="58"/>
      <c r="E11" s="108"/>
      <c r="F11" s="109"/>
      <c r="G11" s="142"/>
      <c r="H11" s="107" t="s">
        <v>70</v>
      </c>
      <c r="I11" s="56">
        <v>20000000</v>
      </c>
      <c r="J11" s="56">
        <v>0</v>
      </c>
      <c r="K11" s="52">
        <f t="shared" si="1"/>
        <v>-20000000</v>
      </c>
    </row>
    <row r="12" spans="1:11" ht="30.95" customHeight="1">
      <c r="A12" s="53">
        <v>7</v>
      </c>
      <c r="B12" s="57"/>
      <c r="C12" s="57"/>
      <c r="D12" s="58"/>
      <c r="E12" s="108"/>
      <c r="F12" s="109"/>
      <c r="G12" s="142"/>
      <c r="H12" s="110" t="s">
        <v>107</v>
      </c>
      <c r="I12" s="56">
        <v>12000000</v>
      </c>
      <c r="J12" s="56">
        <v>0</v>
      </c>
      <c r="K12" s="52">
        <f t="shared" si="1"/>
        <v>-12000000</v>
      </c>
    </row>
    <row r="13" spans="1:11" ht="30.95" customHeight="1">
      <c r="A13" s="53">
        <v>8</v>
      </c>
      <c r="B13" s="57"/>
      <c r="C13" s="57"/>
      <c r="D13" s="58"/>
      <c r="E13" s="108"/>
      <c r="F13" s="109"/>
      <c r="G13" s="142"/>
      <c r="H13" s="110" t="s">
        <v>108</v>
      </c>
      <c r="I13" s="56">
        <v>165500000</v>
      </c>
      <c r="J13" s="56">
        <v>0</v>
      </c>
      <c r="K13" s="52">
        <f t="shared" si="1"/>
        <v>-165500000</v>
      </c>
    </row>
    <row r="14" spans="1:11" ht="30.95" customHeight="1">
      <c r="A14" s="53">
        <v>9</v>
      </c>
      <c r="B14" s="59"/>
      <c r="C14" s="60"/>
      <c r="D14" s="61"/>
      <c r="E14" s="56"/>
      <c r="F14" s="111"/>
      <c r="G14" s="142"/>
      <c r="H14" s="110" t="s">
        <v>51</v>
      </c>
      <c r="I14" s="56">
        <v>7000000</v>
      </c>
      <c r="J14" s="56">
        <v>7000000</v>
      </c>
      <c r="K14" s="52">
        <f t="shared" si="1"/>
        <v>0</v>
      </c>
    </row>
    <row r="15" spans="1:11" ht="30.95" customHeight="1">
      <c r="A15" s="53">
        <v>10</v>
      </c>
      <c r="B15" s="59"/>
      <c r="C15" s="54"/>
      <c r="D15" s="62"/>
      <c r="E15" s="56"/>
      <c r="F15" s="111"/>
      <c r="G15" s="142"/>
      <c r="H15" s="107" t="s">
        <v>25</v>
      </c>
      <c r="I15" s="56">
        <v>4560000</v>
      </c>
      <c r="J15" s="56">
        <v>4440000</v>
      </c>
      <c r="K15" s="52">
        <f t="shared" si="1"/>
        <v>-120000</v>
      </c>
    </row>
    <row r="16" spans="1:11" ht="30.95" customHeight="1">
      <c r="A16" s="53">
        <v>11</v>
      </c>
      <c r="B16" s="59"/>
      <c r="C16" s="54"/>
      <c r="D16" s="62"/>
      <c r="E16" s="56"/>
      <c r="F16" s="111"/>
      <c r="G16" s="142"/>
      <c r="H16" s="107" t="s">
        <v>58</v>
      </c>
      <c r="I16" s="56">
        <v>420000</v>
      </c>
      <c r="J16" s="56">
        <v>500000</v>
      </c>
      <c r="K16" s="52">
        <f t="shared" si="1"/>
        <v>80000</v>
      </c>
    </row>
    <row r="17" spans="1:11" ht="30.95" customHeight="1">
      <c r="A17" s="53">
        <v>12</v>
      </c>
      <c r="B17" s="63"/>
      <c r="C17" s="64"/>
      <c r="D17" s="55"/>
      <c r="E17" s="56"/>
      <c r="F17" s="111"/>
      <c r="G17" s="142"/>
      <c r="H17" s="112" t="s">
        <v>64</v>
      </c>
      <c r="I17" s="56">
        <v>18400000</v>
      </c>
      <c r="J17" s="56">
        <v>18400000</v>
      </c>
      <c r="K17" s="52">
        <f t="shared" si="1"/>
        <v>0</v>
      </c>
    </row>
    <row r="18" spans="1:11" ht="30.95" customHeight="1">
      <c r="A18" s="53">
        <v>13</v>
      </c>
      <c r="B18" s="59"/>
      <c r="C18" s="59"/>
      <c r="D18" s="65"/>
      <c r="E18" s="56"/>
      <c r="F18" s="111"/>
      <c r="G18" s="142"/>
      <c r="H18" s="107" t="s">
        <v>65</v>
      </c>
      <c r="I18" s="56">
        <v>10000000</v>
      </c>
      <c r="J18" s="56">
        <v>12000000</v>
      </c>
      <c r="K18" s="52">
        <f t="shared" si="1"/>
        <v>2000000</v>
      </c>
    </row>
    <row r="19" spans="1:11" ht="30.95" customHeight="1">
      <c r="A19" s="53">
        <v>14</v>
      </c>
      <c r="B19" s="59"/>
      <c r="C19" s="59"/>
      <c r="D19" s="65"/>
      <c r="E19" s="56"/>
      <c r="F19" s="111"/>
      <c r="G19" s="142"/>
      <c r="H19" s="107" t="s">
        <v>52</v>
      </c>
      <c r="I19" s="56">
        <v>25817620</v>
      </c>
      <c r="J19" s="56">
        <v>30000000</v>
      </c>
      <c r="K19" s="52">
        <f t="shared" ref="K19:K20" si="2">J19-I19</f>
        <v>4182380</v>
      </c>
    </row>
    <row r="20" spans="1:11" ht="30.95" customHeight="1">
      <c r="A20" s="53">
        <v>15</v>
      </c>
      <c r="B20" s="59"/>
      <c r="C20" s="59"/>
      <c r="D20" s="65"/>
      <c r="E20" s="56"/>
      <c r="F20" s="111"/>
      <c r="G20" s="143"/>
      <c r="H20" s="107" t="s">
        <v>49</v>
      </c>
      <c r="I20" s="56">
        <v>7000000</v>
      </c>
      <c r="J20" s="56">
        <v>3000000</v>
      </c>
      <c r="K20" s="52">
        <f t="shared" si="2"/>
        <v>-4000000</v>
      </c>
    </row>
    <row r="21" spans="1:11" ht="30.95" customHeight="1">
      <c r="A21" s="53">
        <v>16</v>
      </c>
      <c r="B21" s="59"/>
      <c r="C21" s="59"/>
      <c r="D21" s="66"/>
      <c r="E21" s="113"/>
      <c r="F21" s="114"/>
      <c r="G21" s="115" t="s">
        <v>48</v>
      </c>
      <c r="H21" s="107" t="s">
        <v>48</v>
      </c>
      <c r="I21" s="56">
        <v>142280</v>
      </c>
      <c r="J21" s="56">
        <v>150000</v>
      </c>
      <c r="K21" s="52">
        <f t="shared" si="1"/>
        <v>7720</v>
      </c>
    </row>
    <row r="22" spans="1:11" ht="24.95" customHeight="1" thickBot="1">
      <c r="A22" s="144" t="s">
        <v>50</v>
      </c>
      <c r="B22" s="145"/>
      <c r="C22" s="146"/>
      <c r="D22" s="67">
        <f>SUM(D6:D21)</f>
        <v>1439900000</v>
      </c>
      <c r="E22" s="68">
        <f>SUM(E6:E21)</f>
        <v>1416000000</v>
      </c>
      <c r="F22" s="116">
        <f>SUM(F6:F21)</f>
        <v>-23900000</v>
      </c>
      <c r="G22" s="148" t="s">
        <v>50</v>
      </c>
      <c r="H22" s="149"/>
      <c r="I22" s="68">
        <f>SUM(I6:I21)</f>
        <v>1439900000</v>
      </c>
      <c r="J22" s="68">
        <f>SUM(J6:J21)</f>
        <v>1416000000</v>
      </c>
      <c r="K22" s="69">
        <f t="shared" si="1"/>
        <v>-23900000</v>
      </c>
    </row>
    <row r="23" spans="1:11" ht="20.25" customHeight="1">
      <c r="A23" s="19"/>
      <c r="B23" s="26"/>
      <c r="C23" s="26"/>
      <c r="D23" s="29"/>
      <c r="E23" s="21"/>
      <c r="F23" s="27"/>
      <c r="G23" s="21"/>
      <c r="H23" s="22"/>
    </row>
    <row r="24" spans="1:11" ht="20.25" customHeight="1">
      <c r="A24" s="19"/>
      <c r="B24" s="26"/>
      <c r="C24" s="26"/>
      <c r="D24" s="30"/>
      <c r="E24" s="31"/>
      <c r="F24" s="31"/>
      <c r="G24" s="24"/>
      <c r="H24" s="22"/>
    </row>
    <row r="25" spans="1:11" ht="20.25" customHeight="1">
      <c r="A25" s="19"/>
      <c r="B25" s="26"/>
      <c r="C25" s="26"/>
      <c r="D25" s="29"/>
      <c r="E25" s="21"/>
      <c r="F25" s="27"/>
      <c r="G25" s="21"/>
      <c r="H25" s="22"/>
    </row>
    <row r="26" spans="1:11" ht="20.25" customHeight="1">
      <c r="A26" s="19"/>
      <c r="B26" s="26"/>
      <c r="C26" s="26"/>
      <c r="D26" s="29"/>
      <c r="E26" s="21"/>
      <c r="F26" s="27"/>
      <c r="G26" s="21"/>
      <c r="H26" s="22"/>
    </row>
    <row r="27" spans="1:11" ht="20.25" customHeight="1">
      <c r="A27" s="19"/>
      <c r="B27" s="26"/>
      <c r="C27" s="26"/>
      <c r="D27" s="30"/>
      <c r="E27" s="31"/>
      <c r="F27" s="31"/>
      <c r="G27" s="24"/>
      <c r="H27" s="25"/>
    </row>
    <row r="28" spans="1:11" ht="20.25" customHeight="1">
      <c r="A28" s="19"/>
      <c r="B28" s="23"/>
      <c r="C28" s="23"/>
      <c r="D28" s="23"/>
      <c r="E28" s="31"/>
      <c r="F28" s="31"/>
      <c r="G28" s="24"/>
      <c r="H28" s="22"/>
    </row>
    <row r="29" spans="1:11" ht="20.25" customHeight="1">
      <c r="A29" s="19"/>
      <c r="B29" s="32"/>
      <c r="C29" s="28"/>
      <c r="D29" s="28"/>
      <c r="E29" s="33"/>
      <c r="F29" s="27"/>
      <c r="G29" s="33"/>
      <c r="H29" s="22"/>
    </row>
    <row r="30" spans="1:11" ht="20.25" customHeight="1">
      <c r="A30" s="19"/>
      <c r="B30" s="32"/>
      <c r="C30" s="28"/>
      <c r="D30" s="28"/>
      <c r="E30" s="33"/>
      <c r="F30" s="27"/>
      <c r="G30" s="33"/>
      <c r="H30" s="22"/>
    </row>
    <row r="31" spans="1:11" ht="20.25" customHeight="1">
      <c r="A31" s="19"/>
      <c r="B31" s="32"/>
      <c r="C31" s="23"/>
      <c r="D31" s="23"/>
      <c r="E31" s="31"/>
      <c r="F31" s="31"/>
      <c r="G31" s="24"/>
      <c r="H31" s="25"/>
    </row>
    <row r="32" spans="1:11" ht="20.25" customHeight="1">
      <c r="A32" s="19"/>
      <c r="B32" s="32"/>
      <c r="C32" s="28"/>
      <c r="D32" s="28"/>
      <c r="E32" s="33"/>
      <c r="F32" s="27"/>
      <c r="G32" s="33"/>
      <c r="H32" s="22"/>
    </row>
    <row r="33" spans="1:8" ht="20.25" customHeight="1">
      <c r="A33" s="19"/>
      <c r="B33" s="32"/>
      <c r="C33" s="28"/>
      <c r="D33" s="28"/>
      <c r="E33" s="33"/>
      <c r="F33" s="27"/>
      <c r="G33" s="33"/>
      <c r="H33" s="22"/>
    </row>
    <row r="34" spans="1:8" ht="20.25" customHeight="1">
      <c r="A34" s="19"/>
      <c r="B34" s="32"/>
      <c r="C34" s="23"/>
      <c r="D34" s="23"/>
      <c r="E34" s="31"/>
      <c r="F34" s="31"/>
      <c r="G34" s="24"/>
      <c r="H34" s="25"/>
    </row>
    <row r="35" spans="1:8" ht="20.25" customHeight="1">
      <c r="A35" s="19"/>
      <c r="B35" s="28"/>
      <c r="C35" s="28"/>
      <c r="D35" s="28"/>
      <c r="E35" s="33"/>
      <c r="F35" s="27"/>
      <c r="G35" s="33"/>
      <c r="H35" s="22"/>
    </row>
    <row r="36" spans="1:8" ht="20.25" customHeight="1">
      <c r="A36" s="19"/>
      <c r="B36" s="26"/>
      <c r="C36" s="28"/>
      <c r="D36" s="28"/>
      <c r="E36" s="33"/>
      <c r="F36" s="27"/>
      <c r="G36" s="33"/>
      <c r="H36" s="22"/>
    </row>
    <row r="37" spans="1:8" ht="20.25" customHeight="1">
      <c r="A37" s="19"/>
      <c r="B37" s="28"/>
      <c r="C37" s="28"/>
      <c r="D37" s="28"/>
      <c r="E37" s="21"/>
      <c r="F37" s="27"/>
      <c r="G37" s="33"/>
      <c r="H37" s="22"/>
    </row>
    <row r="38" spans="1:8" ht="20.25" customHeight="1">
      <c r="A38" s="19"/>
      <c r="B38" s="28"/>
      <c r="C38" s="28"/>
      <c r="D38" s="28"/>
      <c r="E38" s="21"/>
      <c r="F38" s="27"/>
      <c r="G38" s="33"/>
      <c r="H38" s="22"/>
    </row>
    <row r="39" spans="1:8" ht="20.25" customHeight="1">
      <c r="A39" s="19"/>
      <c r="B39" s="28"/>
      <c r="C39" s="28"/>
      <c r="D39" s="28"/>
      <c r="E39" s="21"/>
      <c r="F39" s="27"/>
      <c r="G39" s="33"/>
      <c r="H39" s="22"/>
    </row>
    <row r="40" spans="1:8" ht="20.25" customHeight="1">
      <c r="A40" s="19"/>
      <c r="B40" s="28"/>
      <c r="C40" s="28"/>
      <c r="D40" s="28"/>
      <c r="E40" s="21"/>
      <c r="F40" s="27"/>
      <c r="G40" s="33"/>
      <c r="H40" s="22"/>
    </row>
    <row r="41" spans="1:8" ht="20.25" customHeight="1">
      <c r="A41" s="19"/>
      <c r="B41" s="23"/>
      <c r="C41" s="23"/>
      <c r="D41" s="23"/>
      <c r="E41" s="24"/>
      <c r="F41" s="24"/>
      <c r="G41" s="24"/>
      <c r="H41" s="25"/>
    </row>
    <row r="42" spans="1:8" ht="22.5" customHeight="1">
      <c r="A42" s="34"/>
      <c r="B42" s="28"/>
      <c r="C42" s="28"/>
      <c r="D42" s="28"/>
      <c r="E42" s="21"/>
      <c r="F42" s="21"/>
      <c r="G42" s="21"/>
      <c r="H42" s="22"/>
    </row>
    <row r="43" spans="1:8" ht="22.5" customHeight="1">
      <c r="A43" s="34"/>
      <c r="B43" s="23"/>
      <c r="C43" s="23"/>
      <c r="D43" s="23"/>
      <c r="E43" s="24"/>
      <c r="F43" s="24"/>
      <c r="G43" s="24"/>
      <c r="H43" s="25"/>
    </row>
    <row r="44" spans="1:8" ht="20.25" customHeight="1">
      <c r="A44" s="20"/>
      <c r="B44" s="28"/>
      <c r="C44" s="28"/>
      <c r="D44" s="28"/>
      <c r="E44" s="21"/>
      <c r="F44" s="21"/>
      <c r="G44" s="21"/>
      <c r="H44" s="22"/>
    </row>
    <row r="45" spans="1:8" ht="20.25" customHeight="1">
      <c r="A45" s="20"/>
      <c r="B45" s="28"/>
      <c r="C45" s="28"/>
      <c r="D45" s="28"/>
      <c r="E45" s="21"/>
      <c r="F45" s="21"/>
      <c r="G45" s="21"/>
      <c r="H45" s="22"/>
    </row>
    <row r="46" spans="1:8" ht="20.25" customHeight="1">
      <c r="A46" s="35"/>
      <c r="B46" s="23"/>
      <c r="C46" s="23"/>
      <c r="D46" s="23"/>
      <c r="E46" s="24"/>
      <c r="F46" s="24"/>
      <c r="G46" s="24"/>
      <c r="H46" s="25"/>
    </row>
    <row r="47" spans="1:8" ht="20.25" customHeight="1">
      <c r="A47" s="35"/>
      <c r="B47" s="28"/>
      <c r="C47" s="28"/>
      <c r="D47" s="28"/>
      <c r="E47" s="21"/>
      <c r="F47" s="21"/>
      <c r="G47" s="21"/>
      <c r="H47" s="22"/>
    </row>
    <row r="48" spans="1:8" ht="20.25" customHeight="1">
      <c r="A48" s="35"/>
      <c r="B48" s="23"/>
      <c r="C48" s="23"/>
      <c r="D48" s="23"/>
      <c r="E48" s="24"/>
      <c r="F48" s="24"/>
      <c r="G48" s="24"/>
      <c r="H48" s="25"/>
    </row>
    <row r="49" spans="1:8" ht="28.5" customHeight="1">
      <c r="A49" s="23"/>
      <c r="B49" s="23"/>
      <c r="C49" s="23"/>
      <c r="D49" s="23"/>
      <c r="E49" s="24"/>
      <c r="F49" s="24"/>
      <c r="G49" s="24"/>
      <c r="H49" s="24"/>
    </row>
  </sheetData>
  <mergeCells count="10">
    <mergeCell ref="A3:K3"/>
    <mergeCell ref="G6:G8"/>
    <mergeCell ref="A22:C22"/>
    <mergeCell ref="A1:K1"/>
    <mergeCell ref="G22:H22"/>
    <mergeCell ref="B4:F4"/>
    <mergeCell ref="G4:K4"/>
    <mergeCell ref="G10:G20"/>
    <mergeCell ref="A2:K2"/>
    <mergeCell ref="A4:A5"/>
  </mergeCells>
  <phoneticPr fontId="9" type="noConversion"/>
  <pageMargins left="0.23622047244094491" right="0.23622047244094491" top="0.55118110236220474" bottom="0.3937007874015748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view="pageBreakPreview" zoomScaleNormal="100" zoomScaleSheetLayoutView="100" workbookViewId="0">
      <selection activeCell="F9" sqref="F9"/>
    </sheetView>
  </sheetViews>
  <sheetFormatPr defaultRowHeight="16.5"/>
  <cols>
    <col min="1" max="1" width="6.5" customWidth="1"/>
    <col min="2" max="2" width="14.125" customWidth="1"/>
    <col min="3" max="3" width="6.875" customWidth="1"/>
    <col min="4" max="4" width="19.625" customWidth="1"/>
    <col min="5" max="5" width="20.25" customWidth="1"/>
    <col min="6" max="6" width="19.5" customWidth="1"/>
    <col min="7" max="7" width="17.25" customWidth="1"/>
    <col min="8" max="8" width="48.375" customWidth="1"/>
    <col min="9" max="9" width="11.75" bestFit="1" customWidth="1"/>
  </cols>
  <sheetData>
    <row r="1" spans="1:9" s="171" customFormat="1"/>
    <row r="2" spans="1:9" ht="30">
      <c r="A2" s="147" t="s">
        <v>154</v>
      </c>
      <c r="B2" s="147"/>
      <c r="C2" s="147"/>
      <c r="D2" s="147"/>
      <c r="E2" s="147"/>
      <c r="F2" s="147"/>
      <c r="G2" s="147"/>
      <c r="H2" s="147"/>
    </row>
    <row r="3" spans="1:9">
      <c r="A3" s="157" t="s">
        <v>137</v>
      </c>
      <c r="B3" s="157"/>
      <c r="C3" s="157"/>
      <c r="D3" s="157"/>
      <c r="E3" s="157"/>
      <c r="F3" s="157"/>
      <c r="G3" s="157"/>
      <c r="H3" s="157"/>
    </row>
    <row r="4" spans="1:9" ht="17.25" customHeight="1" thickBot="1">
      <c r="A4" s="178" t="s">
        <v>150</v>
      </c>
      <c r="B4" s="157"/>
      <c r="C4" s="157"/>
      <c r="D4" s="157"/>
      <c r="E4" s="157"/>
      <c r="F4" s="157"/>
      <c r="G4" s="157"/>
      <c r="H4" s="157"/>
    </row>
    <row r="5" spans="1:9" ht="18.95" customHeight="1">
      <c r="A5" s="160" t="s">
        <v>84</v>
      </c>
      <c r="B5" s="161"/>
      <c r="C5" s="161"/>
      <c r="D5" s="162"/>
      <c r="E5" s="163" t="s">
        <v>81</v>
      </c>
      <c r="F5" s="164"/>
      <c r="G5" s="165" t="s">
        <v>83</v>
      </c>
      <c r="H5" s="167" t="s">
        <v>89</v>
      </c>
    </row>
    <row r="6" spans="1:9" ht="18.95" customHeight="1" thickBot="1">
      <c r="A6" s="79" t="s">
        <v>79</v>
      </c>
      <c r="B6" s="169" t="s">
        <v>43</v>
      </c>
      <c r="C6" s="170"/>
      <c r="D6" s="78" t="s">
        <v>80</v>
      </c>
      <c r="E6" s="78" t="s">
        <v>112</v>
      </c>
      <c r="F6" s="78" t="s">
        <v>136</v>
      </c>
      <c r="G6" s="166"/>
      <c r="H6" s="168"/>
    </row>
    <row r="7" spans="1:9" ht="18.95" customHeight="1" thickTop="1">
      <c r="A7" s="179" t="s">
        <v>1</v>
      </c>
      <c r="B7" s="182" t="s">
        <v>106</v>
      </c>
      <c r="C7" s="190" t="s">
        <v>3</v>
      </c>
      <c r="D7" s="97" t="s">
        <v>113</v>
      </c>
      <c r="E7" s="99">
        <v>359310000</v>
      </c>
      <c r="F7" s="99">
        <v>641140000</v>
      </c>
      <c r="G7" s="100">
        <f>F7-E7</f>
        <v>281830000</v>
      </c>
      <c r="H7" s="118" t="s">
        <v>139</v>
      </c>
    </row>
    <row r="8" spans="1:9" ht="18.95" customHeight="1">
      <c r="A8" s="179"/>
      <c r="B8" s="182"/>
      <c r="C8" s="191"/>
      <c r="D8" s="96" t="s">
        <v>96</v>
      </c>
      <c r="E8" s="8">
        <v>132830000</v>
      </c>
      <c r="F8" s="8">
        <v>0</v>
      </c>
      <c r="G8" s="3">
        <f>F8-E8</f>
        <v>-132830000</v>
      </c>
      <c r="H8" s="119" t="s">
        <v>131</v>
      </c>
    </row>
    <row r="9" spans="1:9" ht="18.95" customHeight="1">
      <c r="A9" s="179"/>
      <c r="B9" s="182"/>
      <c r="C9" s="191"/>
      <c r="D9" s="96" t="s">
        <v>94</v>
      </c>
      <c r="E9" s="8">
        <v>73210000</v>
      </c>
      <c r="F9" s="8">
        <v>0</v>
      </c>
      <c r="G9" s="3">
        <f t="shared" ref="G9:G10" si="0">F9-E9</f>
        <v>-73210000</v>
      </c>
      <c r="H9" s="119" t="s">
        <v>128</v>
      </c>
    </row>
    <row r="10" spans="1:9" ht="18.95" customHeight="1">
      <c r="A10" s="179"/>
      <c r="B10" s="182"/>
      <c r="C10" s="191"/>
      <c r="D10" s="96" t="s">
        <v>95</v>
      </c>
      <c r="E10" s="8">
        <v>34750000</v>
      </c>
      <c r="F10" s="8">
        <v>0</v>
      </c>
      <c r="G10" s="3">
        <f t="shared" si="0"/>
        <v>-34750000</v>
      </c>
      <c r="H10" s="119" t="s">
        <v>128</v>
      </c>
    </row>
    <row r="11" spans="1:9" ht="18.95" customHeight="1" thickBot="1">
      <c r="A11" s="179"/>
      <c r="B11" s="182"/>
      <c r="C11" s="192"/>
      <c r="D11" s="102" t="s">
        <v>97</v>
      </c>
      <c r="E11" s="10">
        <f>E7+E8+E9+E10</f>
        <v>600100000</v>
      </c>
      <c r="F11" s="10">
        <f>F7+F8+F9+F10</f>
        <v>641140000</v>
      </c>
      <c r="G11" s="10">
        <f>G7+G8+G9+G10</f>
        <v>41040000</v>
      </c>
      <c r="H11" s="120"/>
      <c r="I11" s="93"/>
    </row>
    <row r="12" spans="1:9" ht="18.95" customHeight="1">
      <c r="A12" s="179"/>
      <c r="B12" s="182"/>
      <c r="C12" s="193" t="s">
        <v>90</v>
      </c>
      <c r="D12" s="94" t="s">
        <v>113</v>
      </c>
      <c r="E12" s="1">
        <v>5440000</v>
      </c>
      <c r="F12" s="1">
        <v>7000000</v>
      </c>
      <c r="G12" s="1">
        <f>F12-E12</f>
        <v>1560000</v>
      </c>
      <c r="H12" s="121" t="s">
        <v>115</v>
      </c>
      <c r="I12" s="93"/>
    </row>
    <row r="13" spans="1:9" ht="18.95" customHeight="1">
      <c r="A13" s="179"/>
      <c r="B13" s="182"/>
      <c r="C13" s="191"/>
      <c r="D13" s="96" t="s">
        <v>98</v>
      </c>
      <c r="E13" s="8">
        <v>0</v>
      </c>
      <c r="F13" s="8">
        <v>0</v>
      </c>
      <c r="G13" s="3">
        <f t="shared" ref="G13:G14" si="1">F13-E13</f>
        <v>0</v>
      </c>
      <c r="H13" s="119" t="s">
        <v>131</v>
      </c>
      <c r="I13" s="93"/>
    </row>
    <row r="14" spans="1:9" ht="18.95" customHeight="1">
      <c r="A14" s="179"/>
      <c r="B14" s="182"/>
      <c r="C14" s="191"/>
      <c r="D14" s="96" t="s">
        <v>99</v>
      </c>
      <c r="E14" s="8">
        <v>1300000</v>
      </c>
      <c r="F14" s="8">
        <v>0</v>
      </c>
      <c r="G14" s="3">
        <f t="shared" si="1"/>
        <v>-1300000</v>
      </c>
      <c r="H14" s="119" t="s">
        <v>128</v>
      </c>
      <c r="I14" s="93"/>
    </row>
    <row r="15" spans="1:9" ht="18.95" customHeight="1" thickBot="1">
      <c r="A15" s="179"/>
      <c r="B15" s="182"/>
      <c r="C15" s="192"/>
      <c r="D15" s="102" t="s">
        <v>100</v>
      </c>
      <c r="E15" s="10">
        <f>E12+E13+E14</f>
        <v>6740000</v>
      </c>
      <c r="F15" s="10">
        <f t="shared" ref="F15" si="2">F12+F13+F14</f>
        <v>7000000</v>
      </c>
      <c r="G15" s="10">
        <f>G12+G13+G14</f>
        <v>260000</v>
      </c>
      <c r="H15" s="120"/>
      <c r="I15" s="93"/>
    </row>
    <row r="16" spans="1:9" ht="18.95" customHeight="1">
      <c r="A16" s="179"/>
      <c r="B16" s="182"/>
      <c r="C16" s="196" t="s">
        <v>91</v>
      </c>
      <c r="D16" s="94" t="s">
        <v>113</v>
      </c>
      <c r="E16" s="1">
        <v>18550000</v>
      </c>
      <c r="F16" s="1">
        <v>41880000</v>
      </c>
      <c r="G16" s="1">
        <f>F16-E16</f>
        <v>23330000</v>
      </c>
      <c r="H16" s="121" t="s">
        <v>116</v>
      </c>
      <c r="I16" s="93"/>
    </row>
    <row r="17" spans="1:9" ht="18.95" customHeight="1">
      <c r="A17" s="179"/>
      <c r="B17" s="182"/>
      <c r="C17" s="197"/>
      <c r="D17" s="96" t="s">
        <v>98</v>
      </c>
      <c r="E17" s="8">
        <v>600000</v>
      </c>
      <c r="F17" s="8">
        <v>0</v>
      </c>
      <c r="G17" s="3">
        <f t="shared" ref="G17:G19" si="3">F17-E17</f>
        <v>-600000</v>
      </c>
      <c r="H17" s="119" t="s">
        <v>131</v>
      </c>
      <c r="I17" s="93"/>
    </row>
    <row r="18" spans="1:9" ht="18.95" customHeight="1">
      <c r="A18" s="179"/>
      <c r="B18" s="182"/>
      <c r="C18" s="197"/>
      <c r="D18" s="96" t="s">
        <v>99</v>
      </c>
      <c r="E18" s="8">
        <v>21690000</v>
      </c>
      <c r="F18" s="8">
        <v>0</v>
      </c>
      <c r="G18" s="3">
        <f t="shared" si="3"/>
        <v>-21690000</v>
      </c>
      <c r="H18" s="119" t="s">
        <v>128</v>
      </c>
      <c r="I18" s="93"/>
    </row>
    <row r="19" spans="1:9" ht="18.95" customHeight="1">
      <c r="A19" s="179"/>
      <c r="B19" s="182"/>
      <c r="C19" s="197"/>
      <c r="D19" s="96" t="s">
        <v>101</v>
      </c>
      <c r="E19" s="8">
        <v>2120000</v>
      </c>
      <c r="F19" s="8">
        <v>0</v>
      </c>
      <c r="G19" s="3">
        <f t="shared" si="3"/>
        <v>-2120000</v>
      </c>
      <c r="H19" s="119" t="s">
        <v>128</v>
      </c>
      <c r="I19" s="93"/>
    </row>
    <row r="20" spans="1:9" ht="18.95" customHeight="1" thickBot="1">
      <c r="A20" s="179"/>
      <c r="B20" s="182"/>
      <c r="C20" s="198"/>
      <c r="D20" s="102" t="s">
        <v>104</v>
      </c>
      <c r="E20" s="10">
        <f>E16+E17+E18+E19</f>
        <v>42960000</v>
      </c>
      <c r="F20" s="10">
        <f t="shared" ref="F20" si="4">F16+F17+F18+F19</f>
        <v>41880000</v>
      </c>
      <c r="G20" s="10">
        <f>G16+G17+G18+G19</f>
        <v>-1080000</v>
      </c>
      <c r="H20" s="120"/>
      <c r="I20" s="93"/>
    </row>
    <row r="21" spans="1:9" ht="18.95" customHeight="1">
      <c r="A21" s="179"/>
      <c r="B21" s="182"/>
      <c r="C21" s="193" t="s">
        <v>92</v>
      </c>
      <c r="D21" s="94" t="s">
        <v>113</v>
      </c>
      <c r="E21" s="1">
        <v>6400000</v>
      </c>
      <c r="F21" s="1">
        <v>22000000</v>
      </c>
      <c r="G21" s="1">
        <f>F21-E21</f>
        <v>15600000</v>
      </c>
      <c r="H21" s="121" t="s">
        <v>117</v>
      </c>
      <c r="I21" s="93"/>
    </row>
    <row r="22" spans="1:9" ht="18.95" customHeight="1">
      <c r="A22" s="179"/>
      <c r="B22" s="182"/>
      <c r="C22" s="191"/>
      <c r="D22" s="96" t="s">
        <v>99</v>
      </c>
      <c r="E22" s="8">
        <v>800000</v>
      </c>
      <c r="F22" s="8">
        <v>0</v>
      </c>
      <c r="G22" s="3">
        <f>F22-E22</f>
        <v>-800000</v>
      </c>
      <c r="H22" s="119" t="s">
        <v>132</v>
      </c>
      <c r="I22" s="93"/>
    </row>
    <row r="23" spans="1:9" ht="18.95" customHeight="1" thickBot="1">
      <c r="A23" s="179"/>
      <c r="B23" s="182"/>
      <c r="C23" s="192"/>
      <c r="D23" s="102" t="s">
        <v>102</v>
      </c>
      <c r="E23" s="10">
        <f>E21+E22</f>
        <v>7200000</v>
      </c>
      <c r="F23" s="10">
        <f t="shared" ref="F23:G23" si="5">F21+F22</f>
        <v>22000000</v>
      </c>
      <c r="G23" s="10">
        <f t="shared" si="5"/>
        <v>14800000</v>
      </c>
      <c r="H23" s="120"/>
      <c r="I23" s="93"/>
    </row>
    <row r="24" spans="1:9" ht="18.95" customHeight="1">
      <c r="A24" s="180"/>
      <c r="B24" s="174"/>
      <c r="C24" s="194" t="s">
        <v>93</v>
      </c>
      <c r="D24" s="95" t="s">
        <v>113</v>
      </c>
      <c r="E24" s="8">
        <v>67000000</v>
      </c>
      <c r="F24" s="8">
        <v>238400000</v>
      </c>
      <c r="G24" s="8">
        <f>F24-E24</f>
        <v>171400000</v>
      </c>
      <c r="H24" s="119" t="s">
        <v>142</v>
      </c>
      <c r="I24" s="93"/>
    </row>
    <row r="25" spans="1:9" ht="18.95" customHeight="1">
      <c r="A25" s="180"/>
      <c r="B25" s="174"/>
      <c r="C25" s="194"/>
      <c r="D25" s="92" t="s">
        <v>98</v>
      </c>
      <c r="E25" s="3">
        <v>20000000</v>
      </c>
      <c r="F25" s="3">
        <v>0</v>
      </c>
      <c r="G25" s="3">
        <f t="shared" ref="G25:G27" si="6">F25-E25</f>
        <v>-20000000</v>
      </c>
      <c r="H25" s="119" t="s">
        <v>131</v>
      </c>
      <c r="I25" s="93"/>
    </row>
    <row r="26" spans="1:9" ht="18.95" customHeight="1">
      <c r="A26" s="180"/>
      <c r="B26" s="174"/>
      <c r="C26" s="194"/>
      <c r="D26" s="92" t="s">
        <v>94</v>
      </c>
      <c r="E26" s="3">
        <v>12000000</v>
      </c>
      <c r="F26" s="3">
        <v>0</v>
      </c>
      <c r="G26" s="3">
        <f t="shared" si="6"/>
        <v>-12000000</v>
      </c>
      <c r="H26" s="119" t="s">
        <v>128</v>
      </c>
      <c r="I26" s="93"/>
    </row>
    <row r="27" spans="1:9" ht="18.95" customHeight="1">
      <c r="A27" s="180"/>
      <c r="B27" s="174"/>
      <c r="C27" s="194"/>
      <c r="D27" s="92" t="s">
        <v>101</v>
      </c>
      <c r="E27" s="3">
        <v>165500000</v>
      </c>
      <c r="F27" s="3">
        <v>0</v>
      </c>
      <c r="G27" s="3">
        <f t="shared" si="6"/>
        <v>-165500000</v>
      </c>
      <c r="H27" s="119" t="s">
        <v>128</v>
      </c>
      <c r="I27" s="93"/>
    </row>
    <row r="28" spans="1:9" ht="18.95" customHeight="1">
      <c r="A28" s="180"/>
      <c r="B28" s="174"/>
      <c r="C28" s="195"/>
      <c r="D28" s="98" t="s">
        <v>103</v>
      </c>
      <c r="E28" s="5">
        <f>E24+E25+E26+E27</f>
        <v>264500000</v>
      </c>
      <c r="F28" s="5">
        <f>F24+F25+F26+F27</f>
        <v>238400000</v>
      </c>
      <c r="G28" s="5">
        <f>G24+G25+G26+G27</f>
        <v>-26100000</v>
      </c>
      <c r="H28" s="123"/>
      <c r="I28" s="93"/>
    </row>
    <row r="29" spans="1:9" ht="18.95" customHeight="1" thickBot="1">
      <c r="A29" s="180"/>
      <c r="B29" s="183" t="s">
        <v>105</v>
      </c>
      <c r="C29" s="183"/>
      <c r="D29" s="183"/>
      <c r="E29" s="80">
        <f>SUM(E11+E15+E20+E23+E28)</f>
        <v>921500000</v>
      </c>
      <c r="F29" s="80">
        <f>SUM(F11+F15+F20+F23+F28)</f>
        <v>950420000</v>
      </c>
      <c r="G29" s="80">
        <f>SUM(G11+G15+G20+G23+G28)</f>
        <v>28920000</v>
      </c>
      <c r="H29" s="124"/>
      <c r="I29" s="93"/>
    </row>
    <row r="30" spans="1:9" ht="18.95" customHeight="1">
      <c r="A30" s="180"/>
      <c r="B30" s="201" t="s">
        <v>66</v>
      </c>
      <c r="C30" s="173" t="s">
        <v>16</v>
      </c>
      <c r="D30" s="173"/>
      <c r="E30" s="1">
        <v>49106000</v>
      </c>
      <c r="F30" s="1">
        <v>52160000</v>
      </c>
      <c r="G30" s="1">
        <f>F30-E30</f>
        <v>3054000</v>
      </c>
      <c r="H30" s="121" t="s">
        <v>134</v>
      </c>
      <c r="I30" s="12"/>
    </row>
    <row r="31" spans="1:9" ht="18.95" customHeight="1">
      <c r="A31" s="180"/>
      <c r="B31" s="202"/>
      <c r="C31" s="174" t="s">
        <v>17</v>
      </c>
      <c r="D31" s="174"/>
      <c r="E31" s="3">
        <v>2138000</v>
      </c>
      <c r="F31" s="3">
        <v>630000</v>
      </c>
      <c r="G31" s="3">
        <f>F31-E31</f>
        <v>-1508000</v>
      </c>
      <c r="H31" s="122" t="s">
        <v>133</v>
      </c>
      <c r="I31" s="12"/>
    </row>
    <row r="32" spans="1:9" ht="18.95" customHeight="1">
      <c r="A32" s="180"/>
      <c r="B32" s="203"/>
      <c r="C32" s="175" t="s">
        <v>18</v>
      </c>
      <c r="D32" s="175"/>
      <c r="E32" s="3">
        <v>7000000</v>
      </c>
      <c r="F32" s="3">
        <v>7000000</v>
      </c>
      <c r="G32" s="3">
        <f>F32-E32</f>
        <v>0</v>
      </c>
      <c r="H32" s="122" t="s">
        <v>135</v>
      </c>
      <c r="I32" s="12"/>
    </row>
    <row r="33" spans="1:9" ht="18.95" customHeight="1" thickBot="1">
      <c r="A33" s="180"/>
      <c r="B33" s="204" t="s">
        <v>55</v>
      </c>
      <c r="C33" s="204"/>
      <c r="D33" s="204"/>
      <c r="E33" s="80">
        <f>SUM(E30:E32)</f>
        <v>58244000</v>
      </c>
      <c r="F33" s="80">
        <f>SUM(F30:F32)</f>
        <v>59790000</v>
      </c>
      <c r="G33" s="82">
        <f>SUM(G30:G32)</f>
        <v>1546000</v>
      </c>
      <c r="H33" s="125"/>
      <c r="I33" s="12"/>
    </row>
    <row r="34" spans="1:9" ht="18.95" customHeight="1">
      <c r="A34" s="180"/>
      <c r="B34" s="176" t="s">
        <v>67</v>
      </c>
      <c r="C34" s="176" t="s">
        <v>21</v>
      </c>
      <c r="D34" s="104" t="s">
        <v>114</v>
      </c>
      <c r="E34" s="1">
        <v>0</v>
      </c>
      <c r="F34" s="1">
        <v>212650000</v>
      </c>
      <c r="G34" s="1">
        <f>F34-E34</f>
        <v>212650000</v>
      </c>
      <c r="H34" s="119" t="s">
        <v>138</v>
      </c>
      <c r="I34" s="12"/>
    </row>
    <row r="35" spans="1:9" ht="18.95" customHeight="1">
      <c r="A35" s="180"/>
      <c r="B35" s="177"/>
      <c r="C35" s="177"/>
      <c r="D35" s="39" t="s">
        <v>19</v>
      </c>
      <c r="E35" s="8">
        <v>148645000</v>
      </c>
      <c r="F35" s="8">
        <v>0</v>
      </c>
      <c r="G35" s="3">
        <f>F35-E35</f>
        <v>-148645000</v>
      </c>
      <c r="H35" s="119" t="s">
        <v>130</v>
      </c>
      <c r="I35" s="12"/>
    </row>
    <row r="36" spans="1:9" ht="18.95" customHeight="1">
      <c r="A36" s="180"/>
      <c r="B36" s="177"/>
      <c r="C36" s="177"/>
      <c r="D36" s="38" t="s">
        <v>20</v>
      </c>
      <c r="E36" s="3">
        <v>36110000</v>
      </c>
      <c r="F36" s="3">
        <v>0</v>
      </c>
      <c r="G36" s="3">
        <f t="shared" ref="G36:G37" si="7">F36-E36</f>
        <v>-36110000</v>
      </c>
      <c r="H36" s="126" t="s">
        <v>129</v>
      </c>
      <c r="I36" s="12"/>
    </row>
    <row r="37" spans="1:9" ht="18.95" customHeight="1">
      <c r="A37" s="180"/>
      <c r="B37" s="177"/>
      <c r="C37" s="177"/>
      <c r="D37" s="38" t="s">
        <v>27</v>
      </c>
      <c r="E37" s="3">
        <v>76700000</v>
      </c>
      <c r="F37" s="3">
        <v>0</v>
      </c>
      <c r="G37" s="3">
        <f t="shared" si="7"/>
        <v>-76700000</v>
      </c>
      <c r="H37" s="126" t="s">
        <v>129</v>
      </c>
      <c r="I37" s="12"/>
    </row>
    <row r="38" spans="1:9" ht="18.95" customHeight="1" thickBot="1">
      <c r="A38" s="180"/>
      <c r="B38" s="177"/>
      <c r="C38" s="200"/>
      <c r="D38" s="16" t="s">
        <v>29</v>
      </c>
      <c r="E38" s="10">
        <f>SUM(E34:E37)</f>
        <v>261455000</v>
      </c>
      <c r="F38" s="10">
        <f>SUM(F34:F37)</f>
        <v>212650000</v>
      </c>
      <c r="G38" s="6">
        <f>SUM(G34:G37)</f>
        <v>-48805000</v>
      </c>
      <c r="H38" s="127"/>
      <c r="I38" s="12"/>
    </row>
    <row r="39" spans="1:9" ht="18.95" customHeight="1">
      <c r="A39" s="180"/>
      <c r="B39" s="177"/>
      <c r="C39" s="176" t="s">
        <v>24</v>
      </c>
      <c r="D39" s="104" t="s">
        <v>114</v>
      </c>
      <c r="E39" s="1">
        <v>0</v>
      </c>
      <c r="F39" s="1">
        <v>36680000</v>
      </c>
      <c r="G39" s="1">
        <f>F39-E39</f>
        <v>36680000</v>
      </c>
      <c r="H39" s="119" t="s">
        <v>133</v>
      </c>
      <c r="I39" s="12"/>
    </row>
    <row r="40" spans="1:9" ht="18.95" customHeight="1">
      <c r="A40" s="180"/>
      <c r="B40" s="177"/>
      <c r="C40" s="177"/>
      <c r="D40" s="39" t="s">
        <v>19</v>
      </c>
      <c r="E40" s="8">
        <v>24795000</v>
      </c>
      <c r="F40" s="8">
        <v>0</v>
      </c>
      <c r="G40" s="3">
        <f>F40-E40</f>
        <v>-24795000</v>
      </c>
      <c r="H40" s="119" t="s">
        <v>130</v>
      </c>
      <c r="I40" s="12"/>
    </row>
    <row r="41" spans="1:9" ht="18.95" customHeight="1">
      <c r="A41" s="180"/>
      <c r="B41" s="177"/>
      <c r="C41" s="177"/>
      <c r="D41" s="38" t="s">
        <v>22</v>
      </c>
      <c r="E41" s="3">
        <v>6360000</v>
      </c>
      <c r="F41" s="3">
        <v>0</v>
      </c>
      <c r="G41" s="3">
        <f>F41-E41</f>
        <v>-6360000</v>
      </c>
      <c r="H41" s="126" t="s">
        <v>129</v>
      </c>
      <c r="I41" s="12"/>
    </row>
    <row r="42" spans="1:9" ht="18.95" customHeight="1">
      <c r="A42" s="180"/>
      <c r="B42" s="177"/>
      <c r="C42" s="177"/>
      <c r="D42" s="38" t="s">
        <v>28</v>
      </c>
      <c r="E42" s="3">
        <v>6100000</v>
      </c>
      <c r="F42" s="3">
        <v>0</v>
      </c>
      <c r="G42" s="3">
        <f t="shared" ref="G42" si="8">F42-E42</f>
        <v>-6100000</v>
      </c>
      <c r="H42" s="126" t="s">
        <v>129</v>
      </c>
      <c r="I42" s="12"/>
    </row>
    <row r="43" spans="1:9" ht="18.95" customHeight="1" thickBot="1">
      <c r="A43" s="180"/>
      <c r="B43" s="177"/>
      <c r="C43" s="200"/>
      <c r="D43" s="16" t="s">
        <v>30</v>
      </c>
      <c r="E43" s="10">
        <f>SUM(E39:E42)</f>
        <v>37255000</v>
      </c>
      <c r="F43" s="10">
        <f>SUM(F39:F42)</f>
        <v>36680000</v>
      </c>
      <c r="G43" s="6">
        <f>SUM(G39:G42)</f>
        <v>-575000</v>
      </c>
      <c r="H43" s="128"/>
      <c r="I43" s="12"/>
    </row>
    <row r="44" spans="1:9" ht="18.95" customHeight="1">
      <c r="A44" s="180"/>
      <c r="B44" s="177"/>
      <c r="C44" s="176" t="s">
        <v>23</v>
      </c>
      <c r="D44" s="40" t="s">
        <v>25</v>
      </c>
      <c r="E44" s="1">
        <v>4560000</v>
      </c>
      <c r="F44" s="1">
        <v>4440000</v>
      </c>
      <c r="G44" s="1">
        <f>F44-E44</f>
        <v>-120000</v>
      </c>
      <c r="H44" s="119" t="s">
        <v>125</v>
      </c>
      <c r="I44" s="12"/>
    </row>
    <row r="45" spans="1:9" ht="18.95" customHeight="1">
      <c r="A45" s="180"/>
      <c r="B45" s="177"/>
      <c r="C45" s="177"/>
      <c r="D45" s="38" t="s">
        <v>22</v>
      </c>
      <c r="E45" s="8">
        <v>420000</v>
      </c>
      <c r="F45" s="8">
        <v>500000</v>
      </c>
      <c r="G45" s="8">
        <f>F45-E45</f>
        <v>80000</v>
      </c>
      <c r="H45" s="119" t="s">
        <v>126</v>
      </c>
      <c r="I45" s="12"/>
    </row>
    <row r="46" spans="1:9" ht="18.95" customHeight="1">
      <c r="A46" s="180"/>
      <c r="B46" s="177"/>
      <c r="C46" s="177"/>
      <c r="D46" s="38" t="s">
        <v>26</v>
      </c>
      <c r="E46" s="3">
        <v>18400000</v>
      </c>
      <c r="F46" s="3">
        <v>18400000</v>
      </c>
      <c r="G46" s="3">
        <f>F46-E46</f>
        <v>0</v>
      </c>
      <c r="H46" s="122" t="s">
        <v>127</v>
      </c>
      <c r="I46" s="12"/>
    </row>
    <row r="47" spans="1:9" ht="18.95" customHeight="1">
      <c r="A47" s="180"/>
      <c r="B47" s="177"/>
      <c r="C47" s="177"/>
      <c r="D47" s="72" t="s">
        <v>31</v>
      </c>
      <c r="E47" s="71">
        <f>SUM(E44:E46)</f>
        <v>23380000</v>
      </c>
      <c r="F47" s="71">
        <f>SUM(F44:F46)</f>
        <v>23340000</v>
      </c>
      <c r="G47" s="73">
        <f>SUM(G44:G46)</f>
        <v>-40000</v>
      </c>
      <c r="H47" s="129"/>
      <c r="I47" s="12"/>
    </row>
    <row r="48" spans="1:9" ht="18.95" customHeight="1" thickBot="1">
      <c r="A48" s="180"/>
      <c r="B48" s="172" t="s">
        <v>34</v>
      </c>
      <c r="C48" s="172"/>
      <c r="D48" s="172"/>
      <c r="E48" s="84">
        <f>E38+E43+E47</f>
        <v>322090000</v>
      </c>
      <c r="F48" s="84">
        <f>F38+F43+F47</f>
        <v>272670000</v>
      </c>
      <c r="G48" s="84">
        <f>G38+G43+G47</f>
        <v>-49420000</v>
      </c>
      <c r="H48" s="130"/>
      <c r="I48" s="12"/>
    </row>
    <row r="49" spans="1:9" ht="18.95" customHeight="1">
      <c r="A49" s="180"/>
      <c r="B49" s="208" t="s">
        <v>71</v>
      </c>
      <c r="C49" s="211" t="s">
        <v>9</v>
      </c>
      <c r="D49" s="212"/>
      <c r="E49" s="14">
        <v>8030000</v>
      </c>
      <c r="F49" s="14">
        <v>8500000</v>
      </c>
      <c r="G49" s="14">
        <f t="shared" ref="G49:G50" si="9">F49-E49</f>
        <v>470000</v>
      </c>
      <c r="H49" s="122" t="s">
        <v>121</v>
      </c>
      <c r="I49" s="12"/>
    </row>
    <row r="50" spans="1:9" ht="18.95" customHeight="1">
      <c r="A50" s="180"/>
      <c r="B50" s="209"/>
      <c r="C50" s="211" t="s">
        <v>10</v>
      </c>
      <c r="D50" s="212"/>
      <c r="E50" s="14">
        <v>10000</v>
      </c>
      <c r="F50" s="14">
        <v>100000</v>
      </c>
      <c r="G50" s="14">
        <f t="shared" si="9"/>
        <v>90000</v>
      </c>
      <c r="H50" s="122" t="s">
        <v>68</v>
      </c>
      <c r="I50" s="12"/>
    </row>
    <row r="51" spans="1:9" ht="18.95" customHeight="1">
      <c r="A51" s="180"/>
      <c r="B51" s="210"/>
      <c r="C51" s="213" t="s">
        <v>39</v>
      </c>
      <c r="D51" s="214"/>
      <c r="E51" s="5">
        <f>SUM(E49:E50)</f>
        <v>8040000</v>
      </c>
      <c r="F51" s="5">
        <f>SUM(F49:F50)</f>
        <v>8600000</v>
      </c>
      <c r="G51" s="5">
        <f>SUM(G49:G50)</f>
        <v>560000</v>
      </c>
      <c r="H51" s="123"/>
      <c r="I51" s="12"/>
    </row>
    <row r="52" spans="1:9" ht="18.95" customHeight="1">
      <c r="A52" s="180"/>
      <c r="B52" s="184" t="s">
        <v>72</v>
      </c>
      <c r="C52" s="185"/>
      <c r="D52" s="186"/>
      <c r="E52" s="14">
        <v>10000000</v>
      </c>
      <c r="F52" s="14">
        <v>12000000</v>
      </c>
      <c r="G52" s="17">
        <f>F52-E52</f>
        <v>2000000</v>
      </c>
      <c r="H52" s="119" t="s">
        <v>144</v>
      </c>
      <c r="I52" s="12"/>
    </row>
    <row r="53" spans="1:9" ht="18.95" customHeight="1">
      <c r="A53" s="180"/>
      <c r="B53" s="205" t="s">
        <v>73</v>
      </c>
      <c r="C53" s="206"/>
      <c r="D53" s="207"/>
      <c r="E53" s="17">
        <v>39000000</v>
      </c>
      <c r="F53" s="17">
        <v>41600000</v>
      </c>
      <c r="G53" s="17">
        <f t="shared" ref="G53:G57" si="10">F53-E53</f>
        <v>2600000</v>
      </c>
      <c r="H53" s="122" t="s">
        <v>118</v>
      </c>
      <c r="I53" s="12"/>
    </row>
    <row r="54" spans="1:9" ht="18.95" customHeight="1">
      <c r="A54" s="180"/>
      <c r="B54" s="187" t="s">
        <v>15</v>
      </c>
      <c r="C54" s="188"/>
      <c r="D54" s="189"/>
      <c r="E54" s="14">
        <v>11520000</v>
      </c>
      <c r="F54" s="3">
        <v>11520000</v>
      </c>
      <c r="G54" s="14">
        <f t="shared" si="10"/>
        <v>0</v>
      </c>
      <c r="H54" s="122" t="s">
        <v>119</v>
      </c>
      <c r="I54" s="13"/>
    </row>
    <row r="55" spans="1:9" ht="18.95" customHeight="1">
      <c r="A55" s="180"/>
      <c r="B55" s="187" t="s">
        <v>38</v>
      </c>
      <c r="C55" s="188"/>
      <c r="D55" s="189"/>
      <c r="E55" s="14">
        <v>23400000</v>
      </c>
      <c r="F55" s="3">
        <v>14040000</v>
      </c>
      <c r="G55" s="14">
        <f t="shared" si="10"/>
        <v>-9360000</v>
      </c>
      <c r="H55" s="131" t="s">
        <v>151</v>
      </c>
      <c r="I55" s="12"/>
    </row>
    <row r="56" spans="1:9" ht="18.95" customHeight="1">
      <c r="A56" s="180"/>
      <c r="B56" s="187" t="s">
        <v>74</v>
      </c>
      <c r="C56" s="188"/>
      <c r="D56" s="189"/>
      <c r="E56" s="3">
        <v>12600000</v>
      </c>
      <c r="F56" s="3">
        <v>7560000</v>
      </c>
      <c r="G56" s="14">
        <f t="shared" si="10"/>
        <v>-5040000</v>
      </c>
      <c r="H56" s="131" t="s">
        <v>152</v>
      </c>
      <c r="I56" s="12"/>
    </row>
    <row r="57" spans="1:9" ht="18.95" customHeight="1">
      <c r="A57" s="181"/>
      <c r="B57" s="187" t="s">
        <v>57</v>
      </c>
      <c r="C57" s="188"/>
      <c r="D57" s="189"/>
      <c r="E57" s="3">
        <v>500000</v>
      </c>
      <c r="F57" s="3">
        <v>650000</v>
      </c>
      <c r="G57" s="14">
        <f t="shared" si="10"/>
        <v>150000</v>
      </c>
      <c r="H57" s="131" t="s">
        <v>120</v>
      </c>
      <c r="I57" s="12"/>
    </row>
    <row r="58" spans="1:9" ht="18.95" customHeight="1">
      <c r="A58" s="180"/>
      <c r="B58" s="199" t="s">
        <v>33</v>
      </c>
      <c r="C58" s="199"/>
      <c r="D58" s="199"/>
      <c r="E58" s="86">
        <f>E51+E52+E53+E54+E55+E56+E57</f>
        <v>105060000</v>
      </c>
      <c r="F58" s="86">
        <f t="shared" ref="F58:G58" si="11">F51+F52+F53+F54+F55+F56+F57</f>
        <v>95970000</v>
      </c>
      <c r="G58" s="86">
        <f t="shared" si="11"/>
        <v>-9090000</v>
      </c>
      <c r="H58" s="132"/>
      <c r="I58" s="12"/>
    </row>
    <row r="59" spans="1:9" ht="18.95" customHeight="1" thickBot="1">
      <c r="A59" s="215" t="s">
        <v>76</v>
      </c>
      <c r="B59" s="183"/>
      <c r="C59" s="218"/>
      <c r="D59" s="183"/>
      <c r="E59" s="80">
        <f>E29+E33+E48+E58</f>
        <v>1406894000</v>
      </c>
      <c r="F59" s="80">
        <f t="shared" ref="F59" si="12">F29+F33+F48+F58</f>
        <v>1378850000</v>
      </c>
      <c r="G59" s="80">
        <f>G29+G33+G48+G58</f>
        <v>-28044000</v>
      </c>
      <c r="H59" s="124"/>
      <c r="I59" s="12"/>
    </row>
    <row r="60" spans="1:9" ht="18.95" customHeight="1">
      <c r="A60" s="229" t="s">
        <v>87</v>
      </c>
      <c r="B60" s="77" t="s">
        <v>110</v>
      </c>
      <c r="C60" s="219" t="s">
        <v>9</v>
      </c>
      <c r="D60" s="220"/>
      <c r="E60" s="37">
        <v>46100</v>
      </c>
      <c r="F60" s="37">
        <v>1000000</v>
      </c>
      <c r="G60" s="75">
        <f>F60-E60</f>
        <v>953900</v>
      </c>
      <c r="H60" s="133" t="s">
        <v>122</v>
      </c>
      <c r="I60" s="12"/>
    </row>
    <row r="61" spans="1:9" ht="18.95" customHeight="1" thickBot="1">
      <c r="A61" s="230"/>
      <c r="B61" s="183" t="s">
        <v>86</v>
      </c>
      <c r="C61" s="183"/>
      <c r="D61" s="183"/>
      <c r="E61" s="84">
        <f>SUM(E60:E60)</f>
        <v>46100</v>
      </c>
      <c r="F61" s="84">
        <f>SUM(F60:F60)</f>
        <v>1000000</v>
      </c>
      <c r="G61" s="84">
        <f>SUM(G60:G60)</f>
        <v>953900</v>
      </c>
      <c r="H61" s="134"/>
    </row>
    <row r="62" spans="1:9" ht="18.95" customHeight="1">
      <c r="A62" s="227" t="s">
        <v>7</v>
      </c>
      <c r="B62" s="76" t="s">
        <v>69</v>
      </c>
      <c r="C62" s="221" t="s">
        <v>8</v>
      </c>
      <c r="D62" s="222"/>
      <c r="E62" s="1">
        <v>25817620</v>
      </c>
      <c r="F62" s="1">
        <v>30000000</v>
      </c>
      <c r="G62" s="1">
        <f>F62-E62</f>
        <v>4182380</v>
      </c>
      <c r="H62" s="135" t="s">
        <v>143</v>
      </c>
    </row>
    <row r="63" spans="1:9" ht="18.95" customHeight="1" thickBot="1">
      <c r="A63" s="228"/>
      <c r="B63" s="172" t="s">
        <v>36</v>
      </c>
      <c r="C63" s="172"/>
      <c r="D63" s="172"/>
      <c r="E63" s="84">
        <f>SUM(E62:E62)</f>
        <v>25817620</v>
      </c>
      <c r="F63" s="84">
        <f>SUM(F62:F62)</f>
        <v>30000000</v>
      </c>
      <c r="G63" s="84">
        <f>SUM(G62:G62)</f>
        <v>4182380</v>
      </c>
      <c r="H63" s="134"/>
    </row>
    <row r="64" spans="1:9" ht="18.95" customHeight="1">
      <c r="A64" s="216" t="s">
        <v>146</v>
      </c>
      <c r="B64" s="138" t="s">
        <v>10</v>
      </c>
      <c r="C64" s="225" t="s">
        <v>68</v>
      </c>
      <c r="D64" s="226"/>
      <c r="E64" s="1">
        <v>0</v>
      </c>
      <c r="F64" s="8">
        <v>1500000</v>
      </c>
      <c r="G64" s="8">
        <f>F64-E64</f>
        <v>1500000</v>
      </c>
      <c r="H64" s="119" t="s">
        <v>149</v>
      </c>
    </row>
    <row r="65" spans="1:8" ht="18.95" customHeight="1">
      <c r="A65" s="216"/>
      <c r="B65" s="138" t="s">
        <v>11</v>
      </c>
      <c r="C65" s="231" t="s">
        <v>145</v>
      </c>
      <c r="D65" s="232"/>
      <c r="E65" s="8">
        <v>0</v>
      </c>
      <c r="F65" s="8">
        <v>1500000</v>
      </c>
      <c r="G65" s="8">
        <f t="shared" ref="G65:G66" si="13">F65-E65</f>
        <v>1500000</v>
      </c>
      <c r="H65" s="119" t="s">
        <v>148</v>
      </c>
    </row>
    <row r="66" spans="1:8" ht="18.95" customHeight="1">
      <c r="A66" s="216"/>
      <c r="B66" s="74" t="s">
        <v>8</v>
      </c>
      <c r="C66" s="231" t="s">
        <v>75</v>
      </c>
      <c r="D66" s="232"/>
      <c r="E66" s="8">
        <v>7000000</v>
      </c>
      <c r="F66" s="37">
        <v>3000000</v>
      </c>
      <c r="G66" s="8">
        <f t="shared" si="13"/>
        <v>-4000000</v>
      </c>
      <c r="H66" s="119" t="s">
        <v>123</v>
      </c>
    </row>
    <row r="67" spans="1:8" ht="18.95" customHeight="1" thickBot="1">
      <c r="A67" s="217"/>
      <c r="B67" s="172" t="s">
        <v>37</v>
      </c>
      <c r="C67" s="172"/>
      <c r="D67" s="172"/>
      <c r="E67" s="84">
        <f>SUM(E64:E66)</f>
        <v>7000000</v>
      </c>
      <c r="F67" s="84">
        <f t="shared" ref="F67:G67" si="14">SUM(F64:F66)</f>
        <v>6000000</v>
      </c>
      <c r="G67" s="84">
        <f t="shared" si="14"/>
        <v>-1000000</v>
      </c>
      <c r="H67" s="134"/>
    </row>
    <row r="68" spans="1:8" ht="18.95" customHeight="1">
      <c r="A68" s="223" t="s">
        <v>4</v>
      </c>
      <c r="B68" s="224" t="s">
        <v>5</v>
      </c>
      <c r="C68" s="224"/>
      <c r="D68" s="224"/>
      <c r="E68" s="8">
        <v>142280</v>
      </c>
      <c r="F68" s="8">
        <v>150000</v>
      </c>
      <c r="G68" s="8">
        <f>F68-E68</f>
        <v>7720</v>
      </c>
      <c r="H68" s="119" t="s">
        <v>124</v>
      </c>
    </row>
    <row r="69" spans="1:8" ht="18.95" customHeight="1" thickBot="1">
      <c r="A69" s="217"/>
      <c r="B69" s="172" t="s">
        <v>35</v>
      </c>
      <c r="C69" s="172"/>
      <c r="D69" s="172"/>
      <c r="E69" s="84">
        <f>E68</f>
        <v>142280</v>
      </c>
      <c r="F69" s="84">
        <f>F68</f>
        <v>150000</v>
      </c>
      <c r="G69" s="84">
        <f t="shared" ref="G69" si="15">G68</f>
        <v>7720</v>
      </c>
      <c r="H69" s="134"/>
    </row>
    <row r="70" spans="1:8" ht="18.95" customHeight="1" thickBot="1">
      <c r="A70" s="215" t="s">
        <v>6</v>
      </c>
      <c r="B70" s="183"/>
      <c r="C70" s="183"/>
      <c r="D70" s="183"/>
      <c r="E70" s="80">
        <f>E59+E61+E63+E67+E69</f>
        <v>1439900000</v>
      </c>
      <c r="F70" s="80">
        <f>F59+F61+F63+F67+F69</f>
        <v>1416000000</v>
      </c>
      <c r="G70" s="80">
        <f>G59+G61+G63+G67+G69</f>
        <v>-23900000</v>
      </c>
      <c r="H70" s="136"/>
    </row>
  </sheetData>
  <mergeCells count="54">
    <mergeCell ref="A70:D70"/>
    <mergeCell ref="A64:A67"/>
    <mergeCell ref="B67:D67"/>
    <mergeCell ref="A59:D59"/>
    <mergeCell ref="C60:D60"/>
    <mergeCell ref="C62:D62"/>
    <mergeCell ref="A68:A69"/>
    <mergeCell ref="B68:D68"/>
    <mergeCell ref="B69:D69"/>
    <mergeCell ref="C64:D64"/>
    <mergeCell ref="A62:A63"/>
    <mergeCell ref="B63:D63"/>
    <mergeCell ref="B61:D61"/>
    <mergeCell ref="A60:A61"/>
    <mergeCell ref="C65:D65"/>
    <mergeCell ref="C66:D66"/>
    <mergeCell ref="B58:D58"/>
    <mergeCell ref="C34:C38"/>
    <mergeCell ref="C39:C43"/>
    <mergeCell ref="B30:B32"/>
    <mergeCell ref="B33:D33"/>
    <mergeCell ref="B57:D57"/>
    <mergeCell ref="B53:D53"/>
    <mergeCell ref="B55:D55"/>
    <mergeCell ref="B49:B51"/>
    <mergeCell ref="C49:D49"/>
    <mergeCell ref="C50:D50"/>
    <mergeCell ref="C51:D51"/>
    <mergeCell ref="C7:C11"/>
    <mergeCell ref="C12:C15"/>
    <mergeCell ref="C24:C28"/>
    <mergeCell ref="C21:C23"/>
    <mergeCell ref="C16:C20"/>
    <mergeCell ref="A1:XFD1"/>
    <mergeCell ref="B48:D48"/>
    <mergeCell ref="C30:D30"/>
    <mergeCell ref="C31:D31"/>
    <mergeCell ref="C32:D32"/>
    <mergeCell ref="C44:C47"/>
    <mergeCell ref="B34:B47"/>
    <mergeCell ref="A2:H2"/>
    <mergeCell ref="A3:H3"/>
    <mergeCell ref="A4:H4"/>
    <mergeCell ref="A7:A58"/>
    <mergeCell ref="B7:B28"/>
    <mergeCell ref="B29:D29"/>
    <mergeCell ref="B52:D52"/>
    <mergeCell ref="B54:D54"/>
    <mergeCell ref="B56:D56"/>
    <mergeCell ref="A5:D5"/>
    <mergeCell ref="E5:F5"/>
    <mergeCell ref="G5:G6"/>
    <mergeCell ref="H5:H6"/>
    <mergeCell ref="B6:C6"/>
  </mergeCells>
  <phoneticPr fontId="9" type="noConversion"/>
  <printOptions horizontalCentered="1"/>
  <pageMargins left="0.19685039370078741" right="0.19685039370078741" top="0.31496062992125984" bottom="0.19685039370078741" header="0.31496062992125984" footer="0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view="pageBreakPreview" zoomScale="85" zoomScaleNormal="100" zoomScaleSheetLayoutView="85" workbookViewId="0">
      <selection activeCell="F11" sqref="F11"/>
    </sheetView>
  </sheetViews>
  <sheetFormatPr defaultRowHeight="16.5"/>
  <cols>
    <col min="1" max="1" width="10" customWidth="1"/>
    <col min="2" max="2" width="17.125" customWidth="1"/>
    <col min="3" max="3" width="7.5" customWidth="1"/>
    <col min="4" max="4" width="20.625" customWidth="1"/>
    <col min="5" max="7" width="22.5" customWidth="1"/>
    <col min="8" max="8" width="30.5" customWidth="1"/>
    <col min="9" max="9" width="9" customWidth="1"/>
  </cols>
  <sheetData>
    <row r="1" spans="1:8" ht="29.85" customHeight="1">
      <c r="A1" s="147" t="s">
        <v>153</v>
      </c>
      <c r="B1" s="147"/>
      <c r="C1" s="147"/>
      <c r="D1" s="147"/>
      <c r="E1" s="147"/>
      <c r="F1" s="147"/>
      <c r="G1" s="147"/>
      <c r="H1" s="147"/>
    </row>
    <row r="2" spans="1:8">
      <c r="A2" s="157" t="s">
        <v>137</v>
      </c>
      <c r="B2" s="157"/>
      <c r="C2" s="157"/>
      <c r="D2" s="157"/>
      <c r="E2" s="157"/>
      <c r="F2" s="157"/>
      <c r="G2" s="157"/>
      <c r="H2" s="157"/>
    </row>
    <row r="3" spans="1:8" ht="22.5" customHeight="1" thickBot="1">
      <c r="A3" s="178" t="s">
        <v>150</v>
      </c>
      <c r="B3" s="157"/>
      <c r="C3" s="157"/>
      <c r="D3" s="157"/>
      <c r="E3" s="157"/>
      <c r="F3" s="157"/>
      <c r="G3" s="157"/>
      <c r="H3" s="157"/>
    </row>
    <row r="4" spans="1:8" ht="20.100000000000001" customHeight="1">
      <c r="A4" s="253" t="s">
        <v>78</v>
      </c>
      <c r="B4" s="254"/>
      <c r="C4" s="254"/>
      <c r="D4" s="254"/>
      <c r="E4" s="254" t="s">
        <v>81</v>
      </c>
      <c r="F4" s="254"/>
      <c r="G4" s="244" t="s">
        <v>82</v>
      </c>
      <c r="H4" s="248" t="s">
        <v>0</v>
      </c>
    </row>
    <row r="5" spans="1:8" ht="20.100000000000001" customHeight="1" thickBot="1">
      <c r="A5" s="79" t="s">
        <v>79</v>
      </c>
      <c r="B5" s="169" t="s">
        <v>43</v>
      </c>
      <c r="C5" s="255"/>
      <c r="D5" s="78" t="s">
        <v>80</v>
      </c>
      <c r="E5" s="78" t="s">
        <v>112</v>
      </c>
      <c r="F5" s="78" t="s">
        <v>136</v>
      </c>
      <c r="G5" s="245"/>
      <c r="H5" s="249"/>
    </row>
    <row r="6" spans="1:8" ht="20.100000000000001" customHeight="1" thickTop="1">
      <c r="A6" s="179" t="s">
        <v>1</v>
      </c>
      <c r="B6" s="233" t="s">
        <v>2</v>
      </c>
      <c r="C6" s="190" t="s">
        <v>21</v>
      </c>
      <c r="D6" s="97" t="s">
        <v>113</v>
      </c>
      <c r="E6" s="99">
        <v>359310000</v>
      </c>
      <c r="F6" s="99">
        <v>641140000</v>
      </c>
      <c r="G6" s="100">
        <f>F6-E6</f>
        <v>281830000</v>
      </c>
      <c r="H6" s="101"/>
    </row>
    <row r="7" spans="1:8" ht="20.100000000000001" customHeight="1">
      <c r="A7" s="179"/>
      <c r="B7" s="233"/>
      <c r="C7" s="191"/>
      <c r="D7" s="96" t="s">
        <v>70</v>
      </c>
      <c r="E7" s="8">
        <v>132830000</v>
      </c>
      <c r="F7" s="8">
        <v>0</v>
      </c>
      <c r="G7" s="3">
        <f>F7-E7</f>
        <v>-132830000</v>
      </c>
      <c r="H7" s="9"/>
    </row>
    <row r="8" spans="1:8" ht="20.100000000000001" customHeight="1">
      <c r="A8" s="179"/>
      <c r="B8" s="233"/>
      <c r="C8" s="191"/>
      <c r="D8" s="96" t="s">
        <v>94</v>
      </c>
      <c r="E8" s="8">
        <v>73210000</v>
      </c>
      <c r="F8" s="8">
        <v>0</v>
      </c>
      <c r="G8" s="3">
        <f>F8-E8</f>
        <v>-73210000</v>
      </c>
      <c r="H8" s="117"/>
    </row>
    <row r="9" spans="1:8" ht="20.100000000000001" customHeight="1">
      <c r="A9" s="179"/>
      <c r="B9" s="233"/>
      <c r="C9" s="191"/>
      <c r="D9" s="96" t="s">
        <v>95</v>
      </c>
      <c r="E9" s="8">
        <v>34750000</v>
      </c>
      <c r="F9" s="8">
        <v>0</v>
      </c>
      <c r="G9" s="3">
        <f t="shared" ref="G9" si="0">F9-E9</f>
        <v>-34750000</v>
      </c>
      <c r="H9" s="117"/>
    </row>
    <row r="10" spans="1:8" ht="20.100000000000001" customHeight="1" thickBot="1">
      <c r="A10" s="179"/>
      <c r="B10" s="233"/>
      <c r="C10" s="192"/>
      <c r="D10" s="102" t="s">
        <v>29</v>
      </c>
      <c r="E10" s="10">
        <f>E6+E7+E8+E9</f>
        <v>600100000</v>
      </c>
      <c r="F10" s="10">
        <f>F6+F7+F8+F9</f>
        <v>641140000</v>
      </c>
      <c r="G10" s="10">
        <f>G6+G7+G8+G9</f>
        <v>41040000</v>
      </c>
      <c r="H10" s="103"/>
    </row>
    <row r="11" spans="1:8" ht="20.100000000000001" customHeight="1">
      <c r="A11" s="179"/>
      <c r="B11" s="233"/>
      <c r="C11" s="193" t="s">
        <v>90</v>
      </c>
      <c r="D11" s="94" t="s">
        <v>113</v>
      </c>
      <c r="E11" s="1">
        <v>5440000</v>
      </c>
      <c r="F11" s="1">
        <v>7000000</v>
      </c>
      <c r="G11" s="1">
        <f>F11-E11</f>
        <v>1560000</v>
      </c>
      <c r="H11" s="2"/>
    </row>
    <row r="12" spans="1:8" ht="20.100000000000001" customHeight="1">
      <c r="A12" s="179"/>
      <c r="B12" s="233"/>
      <c r="C12" s="191"/>
      <c r="D12" s="96" t="s">
        <v>70</v>
      </c>
      <c r="E12" s="8">
        <v>0</v>
      </c>
      <c r="F12" s="8">
        <v>0</v>
      </c>
      <c r="G12" s="3">
        <f t="shared" ref="G12:G13" si="1">F12-E12</f>
        <v>0</v>
      </c>
      <c r="H12" s="9"/>
    </row>
    <row r="13" spans="1:8" ht="20.100000000000001" customHeight="1">
      <c r="A13" s="179"/>
      <c r="B13" s="233"/>
      <c r="C13" s="191"/>
      <c r="D13" s="96" t="s">
        <v>94</v>
      </c>
      <c r="E13" s="8">
        <v>1300000</v>
      </c>
      <c r="F13" s="8">
        <v>0</v>
      </c>
      <c r="G13" s="3">
        <f t="shared" si="1"/>
        <v>-1300000</v>
      </c>
      <c r="H13" s="117"/>
    </row>
    <row r="14" spans="1:8" ht="20.100000000000001" customHeight="1" thickBot="1">
      <c r="A14" s="179"/>
      <c r="B14" s="233"/>
      <c r="C14" s="192"/>
      <c r="D14" s="102" t="s">
        <v>100</v>
      </c>
      <c r="E14" s="10">
        <f>E11+E12+E13</f>
        <v>6740000</v>
      </c>
      <c r="F14" s="10">
        <f t="shared" ref="F14" si="2">F11+F12+F13</f>
        <v>7000000</v>
      </c>
      <c r="G14" s="10">
        <f>G11+G12+G13</f>
        <v>260000</v>
      </c>
      <c r="H14" s="103"/>
    </row>
    <row r="15" spans="1:8" ht="20.100000000000001" customHeight="1">
      <c r="A15" s="179"/>
      <c r="B15" s="233"/>
      <c r="C15" s="196" t="s">
        <v>24</v>
      </c>
      <c r="D15" s="94" t="s">
        <v>113</v>
      </c>
      <c r="E15" s="1">
        <v>18550000</v>
      </c>
      <c r="F15" s="1">
        <v>41880000</v>
      </c>
      <c r="G15" s="1">
        <f>F15-E15</f>
        <v>23330000</v>
      </c>
      <c r="H15" s="2"/>
    </row>
    <row r="16" spans="1:8" ht="20.100000000000001" customHeight="1">
      <c r="A16" s="179"/>
      <c r="B16" s="233"/>
      <c r="C16" s="197"/>
      <c r="D16" s="96" t="s">
        <v>70</v>
      </c>
      <c r="E16" s="8">
        <v>600000</v>
      </c>
      <c r="F16" s="8">
        <v>0</v>
      </c>
      <c r="G16" s="3">
        <f t="shared" ref="G16:G18" si="3">F16-E16</f>
        <v>-600000</v>
      </c>
      <c r="H16" s="9"/>
    </row>
    <row r="17" spans="1:8" ht="20.100000000000001" customHeight="1">
      <c r="A17" s="179"/>
      <c r="B17" s="233"/>
      <c r="C17" s="197"/>
      <c r="D17" s="96" t="s">
        <v>94</v>
      </c>
      <c r="E17" s="8">
        <v>21690000</v>
      </c>
      <c r="F17" s="8">
        <v>0</v>
      </c>
      <c r="G17" s="3">
        <f t="shared" si="3"/>
        <v>-21690000</v>
      </c>
      <c r="H17" s="117"/>
    </row>
    <row r="18" spans="1:8" ht="20.100000000000001" customHeight="1">
      <c r="A18" s="179"/>
      <c r="B18" s="233"/>
      <c r="C18" s="197"/>
      <c r="D18" s="96" t="s">
        <v>95</v>
      </c>
      <c r="E18" s="8">
        <v>2120000</v>
      </c>
      <c r="F18" s="8">
        <v>0</v>
      </c>
      <c r="G18" s="3">
        <f t="shared" si="3"/>
        <v>-2120000</v>
      </c>
      <c r="H18" s="117"/>
    </row>
    <row r="19" spans="1:8" ht="20.100000000000001" customHeight="1" thickBot="1">
      <c r="A19" s="179"/>
      <c r="B19" s="233"/>
      <c r="C19" s="198"/>
      <c r="D19" s="102" t="s">
        <v>30</v>
      </c>
      <c r="E19" s="10">
        <f>E15+E16+E17+E18</f>
        <v>42960000</v>
      </c>
      <c r="F19" s="10">
        <f t="shared" ref="F19" si="4">F15+F16+F17+F18</f>
        <v>41880000</v>
      </c>
      <c r="G19" s="10">
        <f>G15+G16+G17+G18</f>
        <v>-1080000</v>
      </c>
      <c r="H19" s="103"/>
    </row>
    <row r="20" spans="1:8" ht="20.100000000000001" customHeight="1">
      <c r="A20" s="179"/>
      <c r="B20" s="233"/>
      <c r="C20" s="193" t="s">
        <v>92</v>
      </c>
      <c r="D20" s="94" t="s">
        <v>113</v>
      </c>
      <c r="E20" s="1">
        <v>6400000</v>
      </c>
      <c r="F20" s="1">
        <v>22000000</v>
      </c>
      <c r="G20" s="1">
        <f>F20-E20</f>
        <v>15600000</v>
      </c>
      <c r="H20" s="2"/>
    </row>
    <row r="21" spans="1:8" ht="20.100000000000001" customHeight="1">
      <c r="A21" s="179"/>
      <c r="B21" s="233"/>
      <c r="C21" s="191"/>
      <c r="D21" s="96" t="s">
        <v>94</v>
      </c>
      <c r="E21" s="8">
        <v>800000</v>
      </c>
      <c r="F21" s="8">
        <v>0</v>
      </c>
      <c r="G21" s="3">
        <f>F21-E21</f>
        <v>-800000</v>
      </c>
      <c r="H21" s="9"/>
    </row>
    <row r="22" spans="1:8" ht="20.100000000000001" customHeight="1" thickBot="1">
      <c r="A22" s="179"/>
      <c r="B22" s="233"/>
      <c r="C22" s="192"/>
      <c r="D22" s="102" t="s">
        <v>102</v>
      </c>
      <c r="E22" s="10">
        <f>E20+E21</f>
        <v>7200000</v>
      </c>
      <c r="F22" s="10">
        <f t="shared" ref="F22:G22" si="5">F20+F21</f>
        <v>22000000</v>
      </c>
      <c r="G22" s="10">
        <f t="shared" si="5"/>
        <v>14800000</v>
      </c>
      <c r="H22" s="103"/>
    </row>
    <row r="23" spans="1:8" ht="20.100000000000001" customHeight="1">
      <c r="A23" s="179"/>
      <c r="B23" s="233"/>
      <c r="C23" s="194" t="s">
        <v>23</v>
      </c>
      <c r="D23" s="94" t="s">
        <v>113</v>
      </c>
      <c r="E23" s="8">
        <v>67000000</v>
      </c>
      <c r="F23" s="8">
        <v>238400000</v>
      </c>
      <c r="G23" s="8">
        <f>F23-E23</f>
        <v>171400000</v>
      </c>
      <c r="H23" s="9"/>
    </row>
    <row r="24" spans="1:8" ht="20.100000000000001" customHeight="1">
      <c r="A24" s="180"/>
      <c r="B24" s="234"/>
      <c r="C24" s="194"/>
      <c r="D24" s="92" t="s">
        <v>70</v>
      </c>
      <c r="E24" s="3">
        <v>20000000</v>
      </c>
      <c r="F24" s="3">
        <v>0</v>
      </c>
      <c r="G24" s="3">
        <f t="shared" ref="G24:G26" si="6">F24-E24</f>
        <v>-20000000</v>
      </c>
      <c r="H24" s="117"/>
    </row>
    <row r="25" spans="1:8" ht="20.100000000000001" customHeight="1">
      <c r="A25" s="180"/>
      <c r="B25" s="234"/>
      <c r="C25" s="194"/>
      <c r="D25" s="92" t="s">
        <v>94</v>
      </c>
      <c r="E25" s="3">
        <v>12000000</v>
      </c>
      <c r="F25" s="3">
        <v>0</v>
      </c>
      <c r="G25" s="3">
        <f t="shared" si="6"/>
        <v>-12000000</v>
      </c>
      <c r="H25" s="117"/>
    </row>
    <row r="26" spans="1:8" ht="20.100000000000001" customHeight="1">
      <c r="A26" s="180"/>
      <c r="B26" s="234"/>
      <c r="C26" s="194"/>
      <c r="D26" s="92" t="s">
        <v>95</v>
      </c>
      <c r="E26" s="3">
        <v>165500000</v>
      </c>
      <c r="F26" s="3">
        <v>0</v>
      </c>
      <c r="G26" s="3">
        <f t="shared" si="6"/>
        <v>-165500000</v>
      </c>
      <c r="H26" s="4"/>
    </row>
    <row r="27" spans="1:8" ht="20.100000000000001" customHeight="1">
      <c r="A27" s="180"/>
      <c r="B27" s="234"/>
      <c r="C27" s="195"/>
      <c r="D27" s="98" t="s">
        <v>31</v>
      </c>
      <c r="E27" s="5">
        <f>E23+E24+E25+E26</f>
        <v>264500000</v>
      </c>
      <c r="F27" s="5">
        <f>F23+F24+F25+F26</f>
        <v>238400000</v>
      </c>
      <c r="G27" s="5">
        <f>G23+G24+G25+G26</f>
        <v>-26100000</v>
      </c>
      <c r="H27" s="4"/>
    </row>
    <row r="28" spans="1:8" ht="20.100000000000001" customHeight="1" thickBot="1">
      <c r="A28" s="180"/>
      <c r="B28" s="235" t="s">
        <v>77</v>
      </c>
      <c r="C28" s="172"/>
      <c r="D28" s="172"/>
      <c r="E28" s="80">
        <f>E10+E14+E19+E22+E27</f>
        <v>921500000</v>
      </c>
      <c r="F28" s="80">
        <f t="shared" ref="F28" si="7">F10+F14+F19+F22+F27</f>
        <v>950420000</v>
      </c>
      <c r="G28" s="80">
        <f>G10+G14+G19+G22+G27</f>
        <v>28920000</v>
      </c>
      <c r="H28" s="88"/>
    </row>
    <row r="29" spans="1:8" ht="20.100000000000001" customHeight="1">
      <c r="A29" s="180"/>
      <c r="B29" s="236" t="s">
        <v>85</v>
      </c>
      <c r="C29" s="240" t="s">
        <v>9</v>
      </c>
      <c r="D29" s="241"/>
      <c r="E29" s="1">
        <v>49106000</v>
      </c>
      <c r="F29" s="1">
        <v>52160000</v>
      </c>
      <c r="G29" s="1">
        <f>F29-E29</f>
        <v>3054000</v>
      </c>
      <c r="H29" s="2"/>
    </row>
    <row r="30" spans="1:8" ht="20.100000000000001" customHeight="1">
      <c r="A30" s="180"/>
      <c r="B30" s="237"/>
      <c r="C30" s="250" t="s">
        <v>10</v>
      </c>
      <c r="D30" s="234"/>
      <c r="E30" s="3">
        <v>2138000</v>
      </c>
      <c r="F30" s="3">
        <v>630000</v>
      </c>
      <c r="G30" s="3">
        <f>F30-E30</f>
        <v>-1508000</v>
      </c>
      <c r="H30" s="4"/>
    </row>
    <row r="31" spans="1:8" ht="20.100000000000001" customHeight="1">
      <c r="A31" s="180"/>
      <c r="B31" s="238"/>
      <c r="C31" s="251" t="s">
        <v>8</v>
      </c>
      <c r="D31" s="252"/>
      <c r="E31" s="3">
        <v>7000000</v>
      </c>
      <c r="F31" s="3">
        <v>7000000</v>
      </c>
      <c r="G31" s="3">
        <f>F31-E31</f>
        <v>0</v>
      </c>
      <c r="H31" s="4"/>
    </row>
    <row r="32" spans="1:8" ht="20.100000000000001" customHeight="1" thickBot="1">
      <c r="A32" s="180"/>
      <c r="B32" s="239" t="s">
        <v>32</v>
      </c>
      <c r="C32" s="239"/>
      <c r="D32" s="235"/>
      <c r="E32" s="80">
        <f>SUM(E29:E31)</f>
        <v>58244000</v>
      </c>
      <c r="F32" s="80">
        <f>SUM(F29:F31)</f>
        <v>59790000</v>
      </c>
      <c r="G32" s="82">
        <f>SUM(G29:G31)</f>
        <v>1546000</v>
      </c>
      <c r="H32" s="85"/>
    </row>
    <row r="33" spans="1:8" ht="20.100000000000001" customHeight="1">
      <c r="A33" s="180"/>
      <c r="B33" s="176" t="s">
        <v>59</v>
      </c>
      <c r="C33" s="176" t="s">
        <v>21</v>
      </c>
      <c r="D33" s="104" t="s">
        <v>114</v>
      </c>
      <c r="E33" s="1">
        <v>0</v>
      </c>
      <c r="F33" s="1">
        <v>212650000</v>
      </c>
      <c r="G33" s="3">
        <f t="shared" ref="G33:G36" si="8">F33-E33</f>
        <v>212650000</v>
      </c>
      <c r="H33" s="2"/>
    </row>
    <row r="34" spans="1:8" ht="20.100000000000001" customHeight="1">
      <c r="A34" s="180"/>
      <c r="B34" s="177"/>
      <c r="C34" s="177"/>
      <c r="D34" s="39" t="s">
        <v>19</v>
      </c>
      <c r="E34" s="8">
        <v>148645000</v>
      </c>
      <c r="F34" s="8">
        <v>0</v>
      </c>
      <c r="G34" s="3">
        <f t="shared" si="8"/>
        <v>-148645000</v>
      </c>
      <c r="H34" s="9"/>
    </row>
    <row r="35" spans="1:8" ht="20.100000000000001" customHeight="1">
      <c r="A35" s="180"/>
      <c r="B35" s="177"/>
      <c r="C35" s="177"/>
      <c r="D35" s="38" t="s">
        <v>13</v>
      </c>
      <c r="E35" s="3">
        <v>36110000</v>
      </c>
      <c r="F35" s="3">
        <v>0</v>
      </c>
      <c r="G35" s="3">
        <f t="shared" si="8"/>
        <v>-36110000</v>
      </c>
      <c r="H35" s="117"/>
    </row>
    <row r="36" spans="1:8" ht="20.100000000000001" customHeight="1">
      <c r="A36" s="180"/>
      <c r="B36" s="177"/>
      <c r="C36" s="177"/>
      <c r="D36" s="38" t="s">
        <v>27</v>
      </c>
      <c r="E36" s="3">
        <v>76700000</v>
      </c>
      <c r="F36" s="3">
        <v>0</v>
      </c>
      <c r="G36" s="3">
        <f t="shared" si="8"/>
        <v>-76700000</v>
      </c>
      <c r="H36" s="117"/>
    </row>
    <row r="37" spans="1:8" ht="20.100000000000001" customHeight="1" thickBot="1">
      <c r="A37" s="180"/>
      <c r="B37" s="177"/>
      <c r="C37" s="200"/>
      <c r="D37" s="16" t="s">
        <v>29</v>
      </c>
      <c r="E37" s="10">
        <f>SUM(E33:E36)</f>
        <v>261455000</v>
      </c>
      <c r="F37" s="10">
        <f>SUM(F33:F36)</f>
        <v>212650000</v>
      </c>
      <c r="G37" s="6">
        <f>SUM(G33:G36)</f>
        <v>-48805000</v>
      </c>
      <c r="H37" s="15"/>
    </row>
    <row r="38" spans="1:8" ht="20.100000000000001" customHeight="1">
      <c r="A38" s="180"/>
      <c r="B38" s="177"/>
      <c r="C38" s="176" t="s">
        <v>24</v>
      </c>
      <c r="D38" s="104" t="s">
        <v>114</v>
      </c>
      <c r="E38" s="1">
        <v>0</v>
      </c>
      <c r="F38" s="1">
        <v>36680000</v>
      </c>
      <c r="G38" s="1">
        <f>F38-E38</f>
        <v>36680000</v>
      </c>
      <c r="H38" s="9"/>
    </row>
    <row r="39" spans="1:8" ht="20.100000000000001" customHeight="1">
      <c r="A39" s="180"/>
      <c r="B39" s="177"/>
      <c r="C39" s="177"/>
      <c r="D39" s="39" t="s">
        <v>19</v>
      </c>
      <c r="E39" s="8">
        <v>24795000</v>
      </c>
      <c r="F39" s="8">
        <v>0</v>
      </c>
      <c r="G39" s="3">
        <f t="shared" ref="G39" si="9">F39-E39</f>
        <v>-24795000</v>
      </c>
      <c r="H39" s="9"/>
    </row>
    <row r="40" spans="1:8" ht="20.100000000000001" customHeight="1">
      <c r="A40" s="180"/>
      <c r="B40" s="177"/>
      <c r="C40" s="242"/>
      <c r="D40" s="38" t="s">
        <v>22</v>
      </c>
      <c r="E40" s="3">
        <v>6360000</v>
      </c>
      <c r="F40" s="3">
        <v>0</v>
      </c>
      <c r="G40" s="3">
        <f>F40-E40</f>
        <v>-6360000</v>
      </c>
      <c r="H40" s="117"/>
    </row>
    <row r="41" spans="1:8" ht="20.100000000000001" customHeight="1">
      <c r="A41" s="180"/>
      <c r="B41" s="177"/>
      <c r="C41" s="242"/>
      <c r="D41" s="38" t="s">
        <v>26</v>
      </c>
      <c r="E41" s="3">
        <v>6100000</v>
      </c>
      <c r="F41" s="3">
        <v>0</v>
      </c>
      <c r="G41" s="3">
        <f t="shared" ref="G41" si="10">F41-E41</f>
        <v>-6100000</v>
      </c>
      <c r="H41" s="117"/>
    </row>
    <row r="42" spans="1:8" ht="20.100000000000001" customHeight="1" thickBot="1">
      <c r="A42" s="180"/>
      <c r="B42" s="177"/>
      <c r="C42" s="243"/>
      <c r="D42" s="16" t="s">
        <v>30</v>
      </c>
      <c r="E42" s="10">
        <f>SUM(E38:E41)</f>
        <v>37255000</v>
      </c>
      <c r="F42" s="10">
        <f>SUM(F38:F41)</f>
        <v>36680000</v>
      </c>
      <c r="G42" s="6">
        <f>SUM(G38:G41)</f>
        <v>-575000</v>
      </c>
      <c r="H42" s="15"/>
    </row>
    <row r="43" spans="1:8" ht="20.100000000000001" customHeight="1">
      <c r="A43" s="180"/>
      <c r="B43" s="177"/>
      <c r="C43" s="177" t="s">
        <v>23</v>
      </c>
      <c r="D43" s="39" t="s">
        <v>25</v>
      </c>
      <c r="E43" s="1">
        <v>4560000</v>
      </c>
      <c r="F43" s="1">
        <v>4440000</v>
      </c>
      <c r="G43" s="8">
        <f>F43-E43</f>
        <v>-120000</v>
      </c>
      <c r="H43" s="9"/>
    </row>
    <row r="44" spans="1:8" ht="20.100000000000001" customHeight="1">
      <c r="A44" s="180"/>
      <c r="B44" s="177"/>
      <c r="C44" s="177"/>
      <c r="D44" s="38" t="s">
        <v>22</v>
      </c>
      <c r="E44" s="8">
        <v>420000</v>
      </c>
      <c r="F44" s="8">
        <v>500000</v>
      </c>
      <c r="G44" s="8">
        <f>F44-E44</f>
        <v>80000</v>
      </c>
      <c r="H44" s="9"/>
    </row>
    <row r="45" spans="1:8" ht="20.100000000000001" customHeight="1">
      <c r="A45" s="180"/>
      <c r="B45" s="177"/>
      <c r="C45" s="177"/>
      <c r="D45" s="38" t="s">
        <v>26</v>
      </c>
      <c r="E45" s="3">
        <v>18400000</v>
      </c>
      <c r="F45" s="3">
        <v>18400000</v>
      </c>
      <c r="G45" s="8">
        <f>F45-E45</f>
        <v>0</v>
      </c>
      <c r="H45" s="4"/>
    </row>
    <row r="46" spans="1:8" ht="20.100000000000001" customHeight="1" thickBot="1">
      <c r="A46" s="180"/>
      <c r="B46" s="200"/>
      <c r="C46" s="243"/>
      <c r="D46" s="16" t="s">
        <v>31</v>
      </c>
      <c r="E46" s="10">
        <f>SUM(E43:E45)</f>
        <v>23380000</v>
      </c>
      <c r="F46" s="10">
        <f>SUM(F43:F45)</f>
        <v>23340000</v>
      </c>
      <c r="G46" s="6">
        <f>SUM(G43:G45)</f>
        <v>-40000</v>
      </c>
      <c r="H46" s="15"/>
    </row>
    <row r="47" spans="1:8" ht="20.100000000000001" customHeight="1" thickBot="1">
      <c r="A47" s="180"/>
      <c r="B47" s="246" t="s">
        <v>34</v>
      </c>
      <c r="C47" s="246"/>
      <c r="D47" s="247"/>
      <c r="E47" s="80">
        <f>E37+E42+E46</f>
        <v>322090000</v>
      </c>
      <c r="F47" s="80">
        <f>F37+F42+F46</f>
        <v>272670000</v>
      </c>
      <c r="G47" s="80">
        <f>G37+G42+G46</f>
        <v>-49420000</v>
      </c>
      <c r="H47" s="83"/>
    </row>
    <row r="48" spans="1:8" ht="20.100000000000001" customHeight="1">
      <c r="A48" s="180"/>
      <c r="B48" s="259" t="s">
        <v>71</v>
      </c>
      <c r="C48" s="221" t="s">
        <v>9</v>
      </c>
      <c r="D48" s="222"/>
      <c r="E48" s="14">
        <v>8030000</v>
      </c>
      <c r="F48" s="14">
        <v>8500000</v>
      </c>
      <c r="G48" s="18">
        <f t="shared" ref="G48:G49" si="11">F48-E48</f>
        <v>470000</v>
      </c>
      <c r="H48" s="4"/>
    </row>
    <row r="49" spans="1:8" ht="20.100000000000001" customHeight="1">
      <c r="A49" s="180"/>
      <c r="B49" s="260"/>
      <c r="C49" s="211" t="s">
        <v>10</v>
      </c>
      <c r="D49" s="212"/>
      <c r="E49" s="14">
        <v>10000</v>
      </c>
      <c r="F49" s="14">
        <v>100000</v>
      </c>
      <c r="G49" s="14">
        <f t="shared" si="11"/>
        <v>90000</v>
      </c>
      <c r="H49" s="4"/>
    </row>
    <row r="50" spans="1:8" ht="20.100000000000001" customHeight="1" thickBot="1">
      <c r="A50" s="180"/>
      <c r="B50" s="261"/>
      <c r="C50" s="262" t="s">
        <v>39</v>
      </c>
      <c r="D50" s="263"/>
      <c r="E50" s="6">
        <f>SUM(E48:E49)</f>
        <v>8040000</v>
      </c>
      <c r="F50" s="6">
        <f>SUM(F48:F49)</f>
        <v>8600000</v>
      </c>
      <c r="G50" s="6">
        <f>SUM(G48:G49)</f>
        <v>560000</v>
      </c>
      <c r="H50" s="7"/>
    </row>
    <row r="51" spans="1:8" ht="20.100000000000001" customHeight="1">
      <c r="A51" s="180"/>
      <c r="B51" s="184" t="s">
        <v>72</v>
      </c>
      <c r="C51" s="185"/>
      <c r="D51" s="186"/>
      <c r="E51" s="14">
        <v>10000000</v>
      </c>
      <c r="F51" s="14">
        <v>12000000</v>
      </c>
      <c r="G51" s="17">
        <f t="shared" ref="G51:G55" si="12">F51-E51</f>
        <v>2000000</v>
      </c>
      <c r="H51" s="4"/>
    </row>
    <row r="52" spans="1:8" ht="20.100000000000001" customHeight="1">
      <c r="A52" s="180"/>
      <c r="B52" s="205" t="s">
        <v>73</v>
      </c>
      <c r="C52" s="206"/>
      <c r="D52" s="207"/>
      <c r="E52" s="17">
        <v>39000000</v>
      </c>
      <c r="F52" s="17">
        <v>41600000</v>
      </c>
      <c r="G52" s="14">
        <f t="shared" si="12"/>
        <v>2600000</v>
      </c>
      <c r="H52" s="4"/>
    </row>
    <row r="53" spans="1:8" ht="20.100000000000001" customHeight="1">
      <c r="A53" s="181"/>
      <c r="B53" s="187" t="s">
        <v>15</v>
      </c>
      <c r="C53" s="188"/>
      <c r="D53" s="189"/>
      <c r="E53" s="3">
        <v>11520000</v>
      </c>
      <c r="F53" s="3">
        <v>11520000</v>
      </c>
      <c r="G53" s="14">
        <f t="shared" si="12"/>
        <v>0</v>
      </c>
      <c r="H53" s="4"/>
    </row>
    <row r="54" spans="1:8" ht="20.100000000000001" customHeight="1">
      <c r="A54" s="181"/>
      <c r="B54" s="187" t="s">
        <v>38</v>
      </c>
      <c r="C54" s="188"/>
      <c r="D54" s="189"/>
      <c r="E54" s="3">
        <v>23400000</v>
      </c>
      <c r="F54" s="3">
        <v>14040000</v>
      </c>
      <c r="G54" s="14">
        <f t="shared" si="12"/>
        <v>-9360000</v>
      </c>
      <c r="H54" s="41"/>
    </row>
    <row r="55" spans="1:8" ht="20.100000000000001" customHeight="1">
      <c r="A55" s="181"/>
      <c r="B55" s="187" t="s">
        <v>74</v>
      </c>
      <c r="C55" s="188"/>
      <c r="D55" s="189"/>
      <c r="E55" s="3">
        <v>12600000</v>
      </c>
      <c r="F55" s="3">
        <v>7560000</v>
      </c>
      <c r="G55" s="36">
        <f t="shared" si="12"/>
        <v>-5040000</v>
      </c>
      <c r="H55" s="41"/>
    </row>
    <row r="56" spans="1:8" ht="20.100000000000001" customHeight="1">
      <c r="A56" s="181"/>
      <c r="B56" s="187" t="s">
        <v>57</v>
      </c>
      <c r="C56" s="188"/>
      <c r="D56" s="189"/>
      <c r="E56" s="3">
        <v>500000</v>
      </c>
      <c r="F56" s="3">
        <v>650000</v>
      </c>
      <c r="G56" s="36">
        <f>F56-E56</f>
        <v>150000</v>
      </c>
      <c r="H56" s="41"/>
    </row>
    <row r="57" spans="1:8" ht="20.100000000000001" customHeight="1">
      <c r="A57" s="180"/>
      <c r="B57" s="268" t="s">
        <v>33</v>
      </c>
      <c r="C57" s="199"/>
      <c r="D57" s="199"/>
      <c r="E57" s="86">
        <f>E50+E51+E52+E53+E54+E55+E56</f>
        <v>105060000</v>
      </c>
      <c r="F57" s="86">
        <f t="shared" ref="F57:G57" si="13">F50+F51+F52+F53+F54+F55+F56</f>
        <v>95970000</v>
      </c>
      <c r="G57" s="86">
        <f t="shared" si="13"/>
        <v>-9090000</v>
      </c>
      <c r="H57" s="87"/>
    </row>
    <row r="58" spans="1:8" ht="20.100000000000001" customHeight="1" thickBot="1">
      <c r="A58" s="215" t="s">
        <v>76</v>
      </c>
      <c r="B58" s="183"/>
      <c r="C58" s="183"/>
      <c r="D58" s="183"/>
      <c r="E58" s="80">
        <f>E28+E32+E47+E57</f>
        <v>1406894000</v>
      </c>
      <c r="F58" s="80">
        <f>F28+F32+F47+F57</f>
        <v>1378850000</v>
      </c>
      <c r="G58" s="80">
        <f>G28+G32+G47+G57</f>
        <v>-28044000</v>
      </c>
      <c r="H58" s="81"/>
    </row>
    <row r="59" spans="1:8" ht="20.100000000000001" customHeight="1">
      <c r="A59" s="264" t="s">
        <v>87</v>
      </c>
      <c r="B59" s="90" t="s">
        <v>110</v>
      </c>
      <c r="C59" s="266" t="s">
        <v>54</v>
      </c>
      <c r="D59" s="267"/>
      <c r="E59" s="37">
        <v>46100</v>
      </c>
      <c r="F59" s="37">
        <v>1000000</v>
      </c>
      <c r="G59" s="36">
        <f>F59-E59</f>
        <v>953900</v>
      </c>
      <c r="H59" s="70"/>
    </row>
    <row r="60" spans="1:8" ht="20.100000000000001" customHeight="1" thickBot="1">
      <c r="A60" s="265"/>
      <c r="B60" s="172" t="s">
        <v>88</v>
      </c>
      <c r="C60" s="172"/>
      <c r="D60" s="172"/>
      <c r="E60" s="84">
        <f>SUM(E59:E59)</f>
        <v>46100</v>
      </c>
      <c r="F60" s="84">
        <f>SUM(F59:F59)</f>
        <v>1000000</v>
      </c>
      <c r="G60" s="84">
        <f>SUM(G59:G59)</f>
        <v>953900</v>
      </c>
      <c r="H60" s="91"/>
    </row>
    <row r="61" spans="1:8" ht="20.100000000000001" customHeight="1">
      <c r="A61" s="257" t="s">
        <v>109</v>
      </c>
      <c r="B61" s="104" t="s">
        <v>14</v>
      </c>
      <c r="C61" s="221" t="s">
        <v>8</v>
      </c>
      <c r="D61" s="222"/>
      <c r="E61" s="1">
        <v>25817620</v>
      </c>
      <c r="F61" s="1">
        <v>30000000</v>
      </c>
      <c r="G61" s="1">
        <f>F61-E61</f>
        <v>4182380</v>
      </c>
      <c r="H61" s="11"/>
    </row>
    <row r="62" spans="1:8" ht="20.100000000000001" customHeight="1" thickBot="1">
      <c r="A62" s="258"/>
      <c r="B62" s="172" t="s">
        <v>36</v>
      </c>
      <c r="C62" s="172"/>
      <c r="D62" s="172"/>
      <c r="E62" s="84">
        <f>SUM(E61:E61)</f>
        <v>25817620</v>
      </c>
      <c r="F62" s="84">
        <f>SUM(F61:F61)</f>
        <v>30000000</v>
      </c>
      <c r="G62" s="84">
        <f>SUM(G61:G61)</f>
        <v>4182380</v>
      </c>
      <c r="H62" s="88"/>
    </row>
    <row r="63" spans="1:8" ht="20.100000000000001" customHeight="1">
      <c r="A63" s="216" t="s">
        <v>147</v>
      </c>
      <c r="B63" s="138" t="s">
        <v>10</v>
      </c>
      <c r="C63" s="225" t="s">
        <v>68</v>
      </c>
      <c r="D63" s="226"/>
      <c r="E63" s="1">
        <v>0</v>
      </c>
      <c r="F63" s="8">
        <v>1500000</v>
      </c>
      <c r="G63" s="8">
        <f>F63-E63</f>
        <v>1500000</v>
      </c>
      <c r="H63" s="9"/>
    </row>
    <row r="64" spans="1:8" ht="20.100000000000001" customHeight="1">
      <c r="A64" s="216"/>
      <c r="B64" s="138" t="s">
        <v>11</v>
      </c>
      <c r="C64" s="231" t="s">
        <v>145</v>
      </c>
      <c r="D64" s="232"/>
      <c r="E64" s="8">
        <v>0</v>
      </c>
      <c r="F64" s="8">
        <v>1500000</v>
      </c>
      <c r="G64" s="8">
        <f t="shared" ref="G64:G65" si="14">F64-E64</f>
        <v>1500000</v>
      </c>
      <c r="H64" s="9"/>
    </row>
    <row r="65" spans="1:8" ht="20.100000000000001" customHeight="1">
      <c r="A65" s="216"/>
      <c r="B65" s="74" t="s">
        <v>8</v>
      </c>
      <c r="C65" s="231" t="s">
        <v>75</v>
      </c>
      <c r="D65" s="232"/>
      <c r="E65" s="8">
        <v>7000000</v>
      </c>
      <c r="F65" s="37">
        <v>3000000</v>
      </c>
      <c r="G65" s="8">
        <f t="shared" si="14"/>
        <v>-4000000</v>
      </c>
      <c r="H65" s="137"/>
    </row>
    <row r="66" spans="1:8" ht="20.100000000000001" customHeight="1" thickBot="1">
      <c r="A66" s="256"/>
      <c r="B66" s="172" t="s">
        <v>37</v>
      </c>
      <c r="C66" s="172"/>
      <c r="D66" s="172"/>
      <c r="E66" s="84">
        <f>SUM(E63:E65)</f>
        <v>7000000</v>
      </c>
      <c r="F66" s="84">
        <f>SUM(F63:F65)</f>
        <v>6000000</v>
      </c>
      <c r="G66" s="84">
        <f>SUM(G63:G65)</f>
        <v>-1000000</v>
      </c>
      <c r="H66" s="88"/>
    </row>
    <row r="67" spans="1:8" ht="20.100000000000001" customHeight="1">
      <c r="A67" s="223" t="s">
        <v>48</v>
      </c>
      <c r="B67" s="224" t="s">
        <v>5</v>
      </c>
      <c r="C67" s="224"/>
      <c r="D67" s="224"/>
      <c r="E67" s="8">
        <v>142280</v>
      </c>
      <c r="F67" s="8">
        <v>150000</v>
      </c>
      <c r="G67" s="8">
        <f>F67-E67</f>
        <v>7720</v>
      </c>
      <c r="H67" s="9"/>
    </row>
    <row r="68" spans="1:8" ht="20.100000000000001" customHeight="1" thickBot="1">
      <c r="A68" s="217"/>
      <c r="B68" s="172" t="s">
        <v>35</v>
      </c>
      <c r="C68" s="172"/>
      <c r="D68" s="172"/>
      <c r="E68" s="84">
        <f>E67</f>
        <v>142280</v>
      </c>
      <c r="F68" s="84">
        <f>F67</f>
        <v>150000</v>
      </c>
      <c r="G68" s="84">
        <f t="shared" ref="G68" si="15">G67</f>
        <v>7720</v>
      </c>
      <c r="H68" s="88"/>
    </row>
    <row r="69" spans="1:8" ht="20.100000000000001" customHeight="1" thickBot="1">
      <c r="A69" s="215" t="s">
        <v>6</v>
      </c>
      <c r="B69" s="183"/>
      <c r="C69" s="183"/>
      <c r="D69" s="183"/>
      <c r="E69" s="80">
        <f>E58+E60+E62+E66+E68</f>
        <v>1439900000</v>
      </c>
      <c r="F69" s="80">
        <f>F58+F60+F62+F66+F68</f>
        <v>1416000000</v>
      </c>
      <c r="G69" s="80">
        <f>G58+G60+G62+G66+G68</f>
        <v>-23900000</v>
      </c>
      <c r="H69" s="89"/>
    </row>
  </sheetData>
  <mergeCells count="53">
    <mergeCell ref="C61:D61"/>
    <mergeCell ref="A61:A62"/>
    <mergeCell ref="B62:D62"/>
    <mergeCell ref="B48:B50"/>
    <mergeCell ref="C48:D48"/>
    <mergeCell ref="C49:D49"/>
    <mergeCell ref="C50:D50"/>
    <mergeCell ref="B51:D51"/>
    <mergeCell ref="B53:D53"/>
    <mergeCell ref="B52:D52"/>
    <mergeCell ref="B55:D55"/>
    <mergeCell ref="B54:D54"/>
    <mergeCell ref="A59:A60"/>
    <mergeCell ref="C59:D59"/>
    <mergeCell ref="B57:D57"/>
    <mergeCell ref="A69:D69"/>
    <mergeCell ref="B66:D66"/>
    <mergeCell ref="A67:A68"/>
    <mergeCell ref="B67:D67"/>
    <mergeCell ref="B68:D68"/>
    <mergeCell ref="A63:A66"/>
    <mergeCell ref="C63:D63"/>
    <mergeCell ref="C64:D64"/>
    <mergeCell ref="C65:D65"/>
    <mergeCell ref="B47:D47"/>
    <mergeCell ref="C33:C37"/>
    <mergeCell ref="H4:H5"/>
    <mergeCell ref="B60:D60"/>
    <mergeCell ref="B56:D56"/>
    <mergeCell ref="A58:D58"/>
    <mergeCell ref="C20:C22"/>
    <mergeCell ref="C23:C27"/>
    <mergeCell ref="C30:D30"/>
    <mergeCell ref="C31:D31"/>
    <mergeCell ref="A4:D4"/>
    <mergeCell ref="E4:F4"/>
    <mergeCell ref="B5:C5"/>
    <mergeCell ref="A1:H1"/>
    <mergeCell ref="A2:H2"/>
    <mergeCell ref="A3:H3"/>
    <mergeCell ref="A6:A57"/>
    <mergeCell ref="B6:B27"/>
    <mergeCell ref="B28:D28"/>
    <mergeCell ref="B29:B31"/>
    <mergeCell ref="B32:D32"/>
    <mergeCell ref="C29:D29"/>
    <mergeCell ref="B33:B46"/>
    <mergeCell ref="C38:C42"/>
    <mergeCell ref="C43:C46"/>
    <mergeCell ref="G4:G5"/>
    <mergeCell ref="C6:C10"/>
    <mergeCell ref="C11:C14"/>
    <mergeCell ref="C15:C19"/>
  </mergeCells>
  <phoneticPr fontId="9" type="noConversion"/>
  <printOptions horizontalCentered="1"/>
  <pageMargins left="0.19685039370078741" right="0.19685039370078741" top="0.51181102362204722" bottom="0.19685039370078741" header="0.31496062992125984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총괄표</vt:lpstr>
      <vt:lpstr>수입부</vt:lpstr>
      <vt:lpstr>지출부</vt:lpstr>
      <vt:lpstr>수입부!Print_Area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YWCA</dc:creator>
  <cp:lastModifiedBy>Administrator</cp:lastModifiedBy>
  <cp:lastPrinted>2026-01-01T08:08:25Z</cp:lastPrinted>
  <dcterms:created xsi:type="dcterms:W3CDTF">2020-01-07T03:26:43Z</dcterms:created>
  <dcterms:modified xsi:type="dcterms:W3CDTF">2026-08-03T08:15:32Z</dcterms:modified>
</cp:coreProperties>
</file>